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9345" activeTab="0"/>
  </bookViews>
  <sheets>
    <sheet name="Loan Meister" sheetId="1" r:id="rId1"/>
    <sheet name="Read Me" sheetId="2" r:id="rId2"/>
  </sheets>
  <definedNames/>
  <calcPr fullCalcOnLoad="1"/>
</workbook>
</file>

<file path=xl/sharedStrings.xml><?xml version="1.0" encoding="utf-8"?>
<sst xmlns="http://schemas.openxmlformats.org/spreadsheetml/2006/main" count="77" uniqueCount="69">
  <si>
    <t>By Delbert L. Hall © 2005</t>
  </si>
  <si>
    <t>Sub-Totals</t>
  </si>
  <si>
    <t>Required Data</t>
  </si>
  <si>
    <t>Totals</t>
  </si>
  <si>
    <t>Starting Payment #</t>
  </si>
  <si>
    <t>Principal</t>
  </si>
  <si>
    <t>Total Principal</t>
  </si>
  <si>
    <t>Ending Payment #</t>
  </si>
  <si>
    <t>Interest Rate</t>
  </si>
  <si>
    <t>Total Interest</t>
  </si>
  <si>
    <t>Extra Paid</t>
  </si>
  <si>
    <t>Interest</t>
  </si>
  <si>
    <t>Date of First Payment</t>
  </si>
  <si>
    <t>Amount Paid</t>
  </si>
  <si>
    <t>Payment #</t>
  </si>
  <si>
    <t>Date Payment Due</t>
  </si>
  <si>
    <t>Balance</t>
  </si>
  <si>
    <t>Date Paid</t>
  </si>
  <si>
    <t>Check #</t>
  </si>
  <si>
    <t>Overview</t>
  </si>
  <si>
    <t xml:space="preserve">produce an amortization table for a loan by simply entering: 1) the amount of the loan </t>
  </si>
  <si>
    <t xml:space="preserve">of payments. This information goes in the appropriate yellow cells in the upper left-hand portion  </t>
  </si>
  <si>
    <t xml:space="preserve">when the borrower makes payments in excess of the minimum monthly payment.  </t>
  </si>
  <si>
    <t xml:space="preserve">This "Extra" is applied directly to the principal of the loan, thereby reducing the balance, </t>
  </si>
  <si>
    <t>and potentially the total number of payments required to pay off the loan.</t>
  </si>
  <si>
    <t>sub-totals for specific payment periods by simply entering the starting and ending</t>
  </si>
  <si>
    <t>payment numbers in the appropriate yellow cells.</t>
  </si>
  <si>
    <t>Date of First Payment/Date Payment Due</t>
  </si>
  <si>
    <t>Entering the date of the first payment is straight forward and users are encouraged to experiment.</t>
  </si>
  <si>
    <t>Since all months do not have the same number of days, if you enter the date of first payment</t>
  </si>
  <si>
    <t>payments due on the last day of each month, after the first payment.  Users are encouraged to</t>
  </si>
  <si>
    <t>experiment to see how this feature works.</t>
  </si>
  <si>
    <t>Locked and Hidden Formulas</t>
  </si>
  <si>
    <t>With the exception of cells where the users enter data, all of the cells have been locked</t>
  </si>
  <si>
    <t>and the formulas hidden.  This had been done for several reasons: 1) to keep users from</t>
  </si>
  <si>
    <t xml:space="preserve">accidentally deleting or changing the formulas, to hide formulas that might be distracting, </t>
  </si>
  <si>
    <t xml:space="preserve">and to protect my work.  If you wish to add additional features or tweak the spreadsheet </t>
  </si>
  <si>
    <t xml:space="preserve">in any way, you may purchase an "unlocked" copy from the author for $30.  To do so, </t>
  </si>
  <si>
    <t xml:space="preserve">contact me at flyingfx@hotmail.com. </t>
  </si>
  <si>
    <t>Below are a list of the unlocked cells and their purposes:</t>
  </si>
  <si>
    <t>D2 - Title of sheet</t>
  </si>
  <si>
    <t>D5 - Amount of principal</t>
  </si>
  <si>
    <t>K4 - Starting payment # in sub-total area (not required)</t>
  </si>
  <si>
    <t>K5 - Ending payment # in sub-total area (not required)</t>
  </si>
  <si>
    <t>Sincerely,</t>
  </si>
  <si>
    <t>Delbert L. Hall, Ph.D.</t>
  </si>
  <si>
    <t>D6 - Interest rate</t>
  </si>
  <si>
    <t>D7 - Term of loan</t>
  </si>
  <si>
    <t>D8 - Date of First Payment</t>
  </si>
  <si>
    <t>Avg. Monthy Payment</t>
  </si>
  <si>
    <t>Term of Loan</t>
  </si>
  <si>
    <t>Amount Due</t>
  </si>
  <si>
    <t>Total of P&amp;I</t>
  </si>
  <si>
    <t>G14:G500 - Amount paid (enter amount as payments are made)</t>
  </si>
  <si>
    <t>J14:J500 - Date paid (enter date as payments are made)</t>
  </si>
  <si>
    <t>K14:K500 - Check number (enter check # as payments are made)</t>
  </si>
  <si>
    <t xml:space="preserve">(the Principal), 2) the interest rate, 3) the term of the loan (in months), and 4) the starting date </t>
  </si>
  <si>
    <t>loan payments.  Delbert Hall will not be held responsible for any calculation errors in this spreadsheet.</t>
  </si>
  <si>
    <t>(Title Goes Here)</t>
  </si>
  <si>
    <t>Loan Meister</t>
  </si>
  <si>
    <t>Loan Meister uses the power of Microsoft Excel to make it quick and easy to</t>
  </si>
  <si>
    <t xml:space="preserve">Loan Meister also includes a sub-totals area which allows users to calculate </t>
  </si>
  <si>
    <t>as either the 28th, 29th, 30th, or 31st of the month, Loan Meister will automatically make the</t>
  </si>
  <si>
    <t>Disclaimer: Loan Meister is intended for personal use and is intended only for estimating</t>
  </si>
  <si>
    <t>I hope you enjoy Loan Meister and find it useful.</t>
  </si>
  <si>
    <t xml:space="preserve">Loan Meister also has the ability to automatically update this table </t>
  </si>
  <si>
    <t>of the spreadsheet.  Loan Meister allows you to track payments by entering</t>
  </si>
  <si>
    <t xml:space="preserve">the Amount Paid each month, along with the date of the payment and the check number.  </t>
  </si>
  <si>
    <t>Loan Meister 1.1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</si>
</sst>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quot;$&quot;#,##0.00"/>
    <numFmt numFmtId="166" formatCode=";;;"/>
    <numFmt numFmtId="167" formatCode="&quot;$&quot;#,##0.00;[Red]&quot;$&quot;#,##0.00"/>
    <numFmt numFmtId="168" formatCode="#,##0_$&quot;months&quot;;\-#,##0_$&quot;months&quot;"/>
    <numFmt numFmtId="169" formatCode="mmmm\ d\,\ yyyy"/>
  </numFmts>
  <fonts count="13">
    <font>
      <sz val="10"/>
      <name val="Arial"/>
      <family val="0"/>
    </font>
    <font>
      <b/>
      <u val="single"/>
      <sz val="12"/>
      <name val="Arial"/>
      <family val="2"/>
    </font>
    <font>
      <b/>
      <sz val="14"/>
      <name val="Arial"/>
      <family val="2"/>
    </font>
    <font>
      <b/>
      <sz val="9"/>
      <name val="Arial"/>
      <family val="2"/>
    </font>
    <font>
      <b/>
      <sz val="12"/>
      <name val="Arial"/>
      <family val="2"/>
    </font>
    <font>
      <b/>
      <u val="single"/>
      <sz val="10"/>
      <name val="Arial"/>
      <family val="2"/>
    </font>
    <font>
      <b/>
      <sz val="10"/>
      <name val="Arial"/>
      <family val="2"/>
    </font>
    <font>
      <b/>
      <sz val="10"/>
      <color indexed="10"/>
      <name val="Arial"/>
      <family val="2"/>
    </font>
    <font>
      <b/>
      <sz val="14"/>
      <name val="Times New Roman"/>
      <family val="1"/>
    </font>
    <font>
      <b/>
      <sz val="12"/>
      <name val="Times New Roman"/>
      <family val="1"/>
    </font>
    <font>
      <sz val="12"/>
      <name val="Times New Roman"/>
      <family val="1"/>
    </font>
    <font>
      <u val="single"/>
      <sz val="10"/>
      <color indexed="12"/>
      <name val="Arial"/>
      <family val="0"/>
    </font>
    <font>
      <u val="single"/>
      <sz val="10"/>
      <color indexed="36"/>
      <name val="Arial"/>
      <family val="0"/>
    </font>
  </fonts>
  <fills count="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22"/>
        <bgColor indexed="64"/>
      </patternFill>
    </fill>
  </fills>
  <borders count="11">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0" fillId="0" borderId="0" xfId="0" applyAlignment="1" applyProtection="1">
      <alignment/>
      <protection hidden="1"/>
    </xf>
    <xf numFmtId="164" fontId="0" fillId="0" borderId="0" xfId="0" applyNumberFormat="1" applyAlignment="1" applyProtection="1">
      <alignment/>
      <protection hidden="1"/>
    </xf>
    <xf numFmtId="165" fontId="0" fillId="0" borderId="0" xfId="0" applyNumberFormat="1" applyAlignment="1" applyProtection="1">
      <alignment/>
      <protection hidden="1"/>
    </xf>
    <xf numFmtId="4" fontId="0" fillId="0" borderId="0" xfId="0" applyNumberFormat="1" applyAlignment="1" applyProtection="1">
      <alignment/>
      <protection hidden="1"/>
    </xf>
    <xf numFmtId="0" fontId="0" fillId="0" borderId="0" xfId="0" applyBorder="1" applyAlignment="1" applyProtection="1">
      <alignment/>
      <protection hidden="1"/>
    </xf>
    <xf numFmtId="0" fontId="4" fillId="0" borderId="0" xfId="0" applyFont="1" applyAlignment="1" applyProtection="1">
      <alignment/>
      <protection hidden="1"/>
    </xf>
    <xf numFmtId="4" fontId="0" fillId="0" borderId="0" xfId="0" applyNumberFormat="1" applyAlignment="1" applyProtection="1">
      <alignment horizontal="left"/>
      <protection hidden="1"/>
    </xf>
    <xf numFmtId="0" fontId="0" fillId="0" borderId="0" xfId="0" applyFill="1" applyBorder="1" applyAlignment="1" applyProtection="1">
      <alignment horizontal="center"/>
      <protection hidden="1"/>
    </xf>
    <xf numFmtId="0" fontId="5" fillId="2" borderId="1" xfId="0" applyFont="1" applyFill="1" applyBorder="1" applyAlignment="1" applyProtection="1">
      <alignment horizontal="center"/>
      <protection hidden="1"/>
    </xf>
    <xf numFmtId="166" fontId="0" fillId="0" borderId="0" xfId="0" applyNumberFormat="1" applyAlignment="1" applyProtection="1">
      <alignment/>
      <protection hidden="1"/>
    </xf>
    <xf numFmtId="0" fontId="6" fillId="0" borderId="0" xfId="0" applyFont="1" applyAlignment="1" applyProtection="1">
      <alignment/>
      <protection hidden="1"/>
    </xf>
    <xf numFmtId="4" fontId="0" fillId="0" borderId="0" xfId="0" applyNumberFormat="1" applyAlignment="1" applyProtection="1">
      <alignment horizontal="center"/>
      <protection hidden="1"/>
    </xf>
    <xf numFmtId="0" fontId="6" fillId="3" borderId="1" xfId="0" applyFont="1" applyFill="1" applyBorder="1" applyAlignment="1" applyProtection="1">
      <alignment horizontal="center"/>
      <protection hidden="1"/>
    </xf>
    <xf numFmtId="165" fontId="6" fillId="3" borderId="2" xfId="0" applyNumberFormat="1" applyFont="1" applyFill="1" applyBorder="1" applyAlignment="1" applyProtection="1">
      <alignment horizontal="center"/>
      <protection hidden="1"/>
    </xf>
    <xf numFmtId="8" fontId="0" fillId="0" borderId="0" xfId="0" applyNumberFormat="1" applyFill="1" applyBorder="1" applyAlignment="1" applyProtection="1">
      <alignment/>
      <protection hidden="1"/>
    </xf>
    <xf numFmtId="4" fontId="6" fillId="3" borderId="1" xfId="0" applyNumberFormat="1" applyFont="1" applyFill="1" applyBorder="1" applyAlignment="1" applyProtection="1">
      <alignment horizontal="center"/>
      <protection hidden="1"/>
    </xf>
    <xf numFmtId="165" fontId="6" fillId="3" borderId="1" xfId="0" applyNumberFormat="1" applyFont="1" applyFill="1" applyBorder="1" applyAlignment="1" applyProtection="1">
      <alignment horizontal="center"/>
      <protection hidden="1"/>
    </xf>
    <xf numFmtId="10" fontId="0" fillId="0" borderId="0" xfId="0" applyNumberFormat="1" applyFill="1" applyBorder="1" applyAlignment="1" applyProtection="1">
      <alignment/>
      <protection hidden="1"/>
    </xf>
    <xf numFmtId="0" fontId="0" fillId="0" borderId="0" xfId="0" applyFill="1" applyBorder="1" applyAlignment="1" applyProtection="1">
      <alignment/>
      <protection hidden="1"/>
    </xf>
    <xf numFmtId="8" fontId="6" fillId="3" borderId="1" xfId="0" applyNumberFormat="1" applyFont="1" applyFill="1" applyBorder="1" applyAlignment="1" applyProtection="1">
      <alignment horizontal="center"/>
      <protection hidden="1"/>
    </xf>
    <xf numFmtId="8" fontId="0" fillId="0" borderId="0" xfId="0" applyNumberFormat="1" applyAlignment="1" applyProtection="1">
      <alignment/>
      <protection hidden="1"/>
    </xf>
    <xf numFmtId="164" fontId="6" fillId="3" borderId="1" xfId="0" applyNumberFormat="1" applyFont="1" applyFill="1" applyBorder="1" applyAlignment="1" applyProtection="1">
      <alignment horizontal="center"/>
      <protection hidden="1"/>
    </xf>
    <xf numFmtId="0" fontId="6" fillId="0" borderId="0" xfId="0" applyFont="1" applyAlignment="1">
      <alignment/>
    </xf>
    <xf numFmtId="166" fontId="0" fillId="0" borderId="0" xfId="0" applyNumberFormat="1" applyAlignment="1" applyProtection="1">
      <alignment horizontal="center"/>
      <protection hidden="1"/>
    </xf>
    <xf numFmtId="0" fontId="6" fillId="4" borderId="1" xfId="0" applyFont="1" applyFill="1" applyBorder="1" applyAlignment="1" applyProtection="1">
      <alignment horizontal="center"/>
      <protection hidden="1"/>
    </xf>
    <xf numFmtId="164" fontId="6" fillId="4" borderId="1" xfId="0" applyNumberFormat="1" applyFont="1" applyFill="1" applyBorder="1" applyAlignment="1" applyProtection="1">
      <alignment horizontal="center"/>
      <protection hidden="1"/>
    </xf>
    <xf numFmtId="165" fontId="6" fillId="4" borderId="1" xfId="0" applyNumberFormat="1" applyFont="1" applyFill="1" applyBorder="1" applyAlignment="1" applyProtection="1">
      <alignment horizontal="center"/>
      <protection hidden="1"/>
    </xf>
    <xf numFmtId="4" fontId="6" fillId="4" borderId="1" xfId="0" applyNumberFormat="1" applyFont="1" applyFill="1" applyBorder="1" applyAlignment="1" applyProtection="1">
      <alignment horizontal="center"/>
      <protection hidden="1"/>
    </xf>
    <xf numFmtId="4" fontId="6" fillId="4" borderId="3" xfId="0" applyNumberFormat="1" applyFont="1" applyFill="1" applyBorder="1" applyAlignment="1" applyProtection="1">
      <alignment horizontal="center"/>
      <protection hidden="1"/>
    </xf>
    <xf numFmtId="166" fontId="0" fillId="0" borderId="0" xfId="0" applyNumberFormat="1" applyAlignment="1" applyProtection="1">
      <alignment horizontal="left"/>
      <protection hidden="1"/>
    </xf>
    <xf numFmtId="4" fontId="0" fillId="0" borderId="0" xfId="0" applyNumberFormat="1" applyBorder="1" applyAlignment="1" applyProtection="1">
      <alignment/>
      <protection hidden="1"/>
    </xf>
    <xf numFmtId="0" fontId="0" fillId="0" borderId="0" xfId="0" applyAlignment="1" applyProtection="1">
      <alignment horizontal="center"/>
      <protection hidden="1"/>
    </xf>
    <xf numFmtId="4" fontId="0" fillId="0" borderId="0" xfId="0" applyNumberFormat="1" applyFont="1" applyFill="1" applyBorder="1" applyAlignment="1" applyProtection="1">
      <alignment/>
      <protection locked="0"/>
    </xf>
    <xf numFmtId="164" fontId="0" fillId="0" borderId="0" xfId="0" applyNumberFormat="1" applyFill="1"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protection locked="0"/>
    </xf>
    <xf numFmtId="4" fontId="6" fillId="0" borderId="0" xfId="0" applyNumberFormat="1" applyFont="1" applyFill="1" applyBorder="1" applyAlignment="1" applyProtection="1">
      <alignment/>
      <protection locked="0"/>
    </xf>
    <xf numFmtId="4" fontId="0" fillId="0" borderId="0" xfId="0" applyNumberFormat="1" applyFill="1" applyBorder="1" applyAlignment="1" applyProtection="1">
      <alignment/>
      <protection locked="0"/>
    </xf>
    <xf numFmtId="4" fontId="0" fillId="0" borderId="0" xfId="0" applyNumberFormat="1" applyAlignment="1" applyProtection="1">
      <alignment/>
      <protection locked="0"/>
    </xf>
    <xf numFmtId="164" fontId="0" fillId="0" borderId="0" xfId="0" applyNumberFormat="1" applyAlignment="1" applyProtection="1">
      <alignment horizontal="center"/>
      <protection locked="0"/>
    </xf>
    <xf numFmtId="169" fontId="0" fillId="0" borderId="0" xfId="0" applyNumberFormat="1" applyAlignment="1" applyProtection="1">
      <alignment/>
      <protection hidden="1"/>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20" applyFont="1" applyAlignment="1">
      <alignment/>
    </xf>
    <xf numFmtId="167" fontId="0" fillId="5" borderId="1" xfId="0" applyNumberFormat="1" applyFont="1" applyFill="1" applyBorder="1" applyAlignment="1" applyProtection="1">
      <alignment horizontal="right"/>
      <protection hidden="1"/>
    </xf>
    <xf numFmtId="167" fontId="0" fillId="5" borderId="1" xfId="0" applyNumberFormat="1" applyFill="1" applyBorder="1" applyAlignment="1" applyProtection="1">
      <alignment horizontal="right"/>
      <protection hidden="1"/>
    </xf>
    <xf numFmtId="165" fontId="0" fillId="5" borderId="1" xfId="0" applyNumberFormat="1" applyFont="1" applyFill="1" applyBorder="1" applyAlignment="1" applyProtection="1">
      <alignment horizontal="right"/>
      <protection hidden="1"/>
    </xf>
    <xf numFmtId="8" fontId="0" fillId="5" borderId="1" xfId="0" applyNumberFormat="1" applyFill="1" applyBorder="1" applyAlignment="1" applyProtection="1">
      <alignment horizontal="center"/>
      <protection hidden="1"/>
    </xf>
    <xf numFmtId="164" fontId="0" fillId="0" borderId="0" xfId="0" applyNumberFormat="1" applyAlignment="1" applyProtection="1">
      <alignment horizontal="center"/>
      <protection hidden="1"/>
    </xf>
    <xf numFmtId="0" fontId="0" fillId="0" borderId="0" xfId="0" applyAlignment="1">
      <alignment horizontal="center"/>
    </xf>
    <xf numFmtId="8" fontId="0" fillId="6" borderId="4" xfId="0" applyNumberFormat="1" applyFill="1" applyBorder="1" applyAlignment="1" applyProtection="1">
      <alignment horizontal="center"/>
      <protection locked="0"/>
    </xf>
    <xf numFmtId="10" fontId="0" fillId="6" borderId="4" xfId="0" applyNumberFormat="1" applyFill="1" applyBorder="1" applyAlignment="1" applyProtection="1">
      <alignment horizontal="center"/>
      <protection locked="0"/>
    </xf>
    <xf numFmtId="168" fontId="0" fillId="6" borderId="4" xfId="0" applyNumberFormat="1" applyFill="1" applyBorder="1" applyAlignment="1" applyProtection="1">
      <alignment horizontal="center"/>
      <protection locked="0"/>
    </xf>
    <xf numFmtId="164" fontId="0" fillId="6" borderId="4" xfId="0" applyNumberFormat="1" applyFill="1" applyBorder="1" applyAlignment="1" applyProtection="1">
      <alignment horizontal="center"/>
      <protection locked="0"/>
    </xf>
    <xf numFmtId="1" fontId="0" fillId="6" borderId="4" xfId="0" applyNumberFormat="1" applyFill="1" applyBorder="1" applyAlignment="1" applyProtection="1">
      <alignment horizontal="center"/>
      <protection locked="0"/>
    </xf>
    <xf numFmtId="0" fontId="5" fillId="2" borderId="2" xfId="0" applyFont="1" applyFill="1" applyBorder="1" applyAlignment="1" applyProtection="1">
      <alignment horizontal="center"/>
      <protection hidden="1"/>
    </xf>
    <xf numFmtId="0" fontId="6" fillId="0" borderId="0" xfId="0" applyFont="1" applyAlignment="1">
      <alignment/>
    </xf>
    <xf numFmtId="40" fontId="6" fillId="0" borderId="0" xfId="0" applyNumberFormat="1" applyFont="1" applyAlignment="1" applyProtection="1">
      <alignment/>
      <protection hidden="1"/>
    </xf>
    <xf numFmtId="0" fontId="7" fillId="0" borderId="0" xfId="0" applyFont="1" applyAlignment="1" applyProtection="1">
      <alignment/>
      <protection hidden="1"/>
    </xf>
    <xf numFmtId="0" fontId="2" fillId="4" borderId="5" xfId="0" applyFont="1" applyFill="1" applyBorder="1" applyAlignment="1" applyProtection="1">
      <alignment horizontal="center" vertical="center" shrinkToFit="1"/>
      <protection locked="0"/>
    </xf>
    <xf numFmtId="0" fontId="2" fillId="0" borderId="5" xfId="0" applyFont="1" applyBorder="1" applyAlignment="1" applyProtection="1">
      <alignment vertical="center" shrinkToFit="1"/>
      <protection locked="0"/>
    </xf>
    <xf numFmtId="0" fontId="0" fillId="0" borderId="6" xfId="0" applyBorder="1" applyAlignment="1">
      <alignment shrinkToFit="1"/>
    </xf>
    <xf numFmtId="0" fontId="1" fillId="7" borderId="7" xfId="0" applyFont="1" applyFill="1" applyBorder="1" applyAlignment="1" applyProtection="1">
      <alignment horizontal="center"/>
      <protection hidden="1"/>
    </xf>
    <xf numFmtId="0" fontId="0" fillId="0" borderId="8" xfId="0" applyBorder="1" applyAlignment="1">
      <alignment horizontal="center"/>
    </xf>
    <xf numFmtId="0" fontId="3" fillId="7" borderId="9" xfId="0" applyFont="1" applyFill="1" applyBorder="1" applyAlignment="1" applyProtection="1">
      <alignment horizontal="center"/>
      <protection hidden="1"/>
    </xf>
    <xf numFmtId="0" fontId="0" fillId="0" borderId="10"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border/>
    </dxf>
    <dxf>
      <fill>
        <patternFill>
          <bgColor rgb="FFEAEAEA"/>
        </patternFill>
      </fill>
      <border/>
    </dxf>
  </dxfs>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lyingfx@hotmail.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00"/>
  <sheetViews>
    <sheetView tabSelected="1" workbookViewId="0" topLeftCell="A1">
      <pane ySplit="12" topLeftCell="BM13" activePane="bottomLeft" state="frozen"/>
      <selection pane="topLeft" activeCell="A1" sqref="A1"/>
      <selection pane="bottomLeft" activeCell="F207" sqref="F207"/>
    </sheetView>
  </sheetViews>
  <sheetFormatPr defaultColWidth="9.140625" defaultRowHeight="12.75"/>
  <cols>
    <col min="1" max="1" width="0.71875" style="0" customWidth="1"/>
    <col min="2" max="2" width="10.28125" style="0" customWidth="1"/>
    <col min="3" max="3" width="20.57421875" style="51" customWidth="1"/>
    <col min="4" max="4" width="17.57421875" style="0" customWidth="1"/>
    <col min="6" max="6" width="13.8515625" style="0" customWidth="1"/>
    <col min="7" max="7" width="12.8515625" style="0" customWidth="1"/>
    <col min="8" max="8" width="10.7109375" style="0" customWidth="1"/>
    <col min="9" max="9" width="11.8515625" style="0" customWidth="1"/>
    <col min="10" max="10" width="18.8515625" style="51" customWidth="1"/>
    <col min="11" max="11" width="13.00390625" style="0" customWidth="1"/>
  </cols>
  <sheetData>
    <row r="1" spans="1:12" ht="6" customHeight="1" thickBot="1">
      <c r="A1" s="1"/>
      <c r="B1" s="1"/>
      <c r="C1" s="50"/>
      <c r="D1" s="3"/>
      <c r="E1" s="3"/>
      <c r="F1" s="1"/>
      <c r="G1" s="4"/>
      <c r="H1" s="4"/>
      <c r="I1" s="4"/>
      <c r="J1" s="50"/>
      <c r="K1" s="1"/>
      <c r="L1" s="1"/>
    </row>
    <row r="2" spans="1:12" ht="19.5" customHeight="1" thickBot="1">
      <c r="A2" s="1"/>
      <c r="B2" s="64" t="s">
        <v>59</v>
      </c>
      <c r="C2" s="65"/>
      <c r="D2" s="61" t="s">
        <v>58</v>
      </c>
      <c r="E2" s="62"/>
      <c r="F2" s="62"/>
      <c r="G2" s="62"/>
      <c r="H2" s="62"/>
      <c r="I2" s="63"/>
      <c r="J2" s="50"/>
      <c r="K2" s="1"/>
      <c r="L2" s="1"/>
    </row>
    <row r="3" spans="1:12" ht="13.5" customHeight="1" thickBot="1">
      <c r="A3" s="1"/>
      <c r="B3" s="66" t="s">
        <v>0</v>
      </c>
      <c r="C3" s="67"/>
      <c r="D3" s="2"/>
      <c r="E3" s="1"/>
      <c r="F3" s="6"/>
      <c r="G3" s="7"/>
      <c r="H3" s="4"/>
      <c r="I3" s="8"/>
      <c r="J3" s="9" t="s">
        <v>1</v>
      </c>
      <c r="K3" s="1"/>
      <c r="L3" s="10">
        <f>K4+13</f>
        <v>13</v>
      </c>
    </row>
    <row r="4" spans="1:12" ht="12.75">
      <c r="A4" s="1"/>
      <c r="B4" s="11"/>
      <c r="C4" s="57" t="s">
        <v>2</v>
      </c>
      <c r="D4" s="41"/>
      <c r="E4" s="1"/>
      <c r="F4" s="9" t="s">
        <v>3</v>
      </c>
      <c r="G4" s="12"/>
      <c r="H4" s="4"/>
      <c r="I4" s="8"/>
      <c r="J4" s="13" t="s">
        <v>4</v>
      </c>
      <c r="K4" s="56"/>
      <c r="L4" s="10">
        <f>K5+13</f>
        <v>13</v>
      </c>
    </row>
    <row r="5" spans="1:12" ht="12.75">
      <c r="A5" s="1"/>
      <c r="B5" s="1"/>
      <c r="C5" s="14" t="s">
        <v>5</v>
      </c>
      <c r="D5" s="52">
        <v>10000</v>
      </c>
      <c r="E5" s="15"/>
      <c r="F5" s="16" t="s">
        <v>6</v>
      </c>
      <c r="G5" s="48">
        <f>IF(D5="","",SUM(D14:D500)+G9)</f>
        <v>9999.99999999999</v>
      </c>
      <c r="H5" s="1"/>
      <c r="I5" s="10"/>
      <c r="J5" s="13" t="s">
        <v>7</v>
      </c>
      <c r="K5" s="56"/>
      <c r="L5" s="1"/>
    </row>
    <row r="6" spans="1:12" ht="12.75">
      <c r="A6" s="1"/>
      <c r="B6" s="1"/>
      <c r="C6" s="17" t="s">
        <v>8</v>
      </c>
      <c r="D6" s="53">
        <v>0.05</v>
      </c>
      <c r="E6" s="18"/>
      <c r="F6" s="16" t="s">
        <v>9</v>
      </c>
      <c r="G6" s="48">
        <f>IF(D5="","",SUM(E14:E500))</f>
        <v>13145.436825640016</v>
      </c>
      <c r="H6" s="1"/>
      <c r="I6" s="4"/>
      <c r="J6" s="13" t="s">
        <v>5</v>
      </c>
      <c r="K6" s="46">
        <f ca="1">IF(K4="","",IF(K5="","",SUM(INDIRECT("D"&amp;L3&amp;":D"&amp;L4))))</f>
      </c>
      <c r="L6" s="1"/>
    </row>
    <row r="7" spans="1:12" ht="12.75">
      <c r="A7" s="1"/>
      <c r="B7" s="1"/>
      <c r="C7" s="17" t="s">
        <v>50</v>
      </c>
      <c r="D7" s="54">
        <v>480</v>
      </c>
      <c r="E7" s="19"/>
      <c r="F7" s="22" t="s">
        <v>52</v>
      </c>
      <c r="G7" s="48">
        <f>IF(D5="","",(SUM(G5+G6)))</f>
        <v>23145.436825640005</v>
      </c>
      <c r="H7" s="1"/>
      <c r="I7" s="4"/>
      <c r="J7" s="13" t="s">
        <v>11</v>
      </c>
      <c r="K7" s="46">
        <f ca="1">IF(K4="","",IF(K5="","",SUM(INDIRECT("E"&amp;L3&amp;":E"&amp;L4))))</f>
      </c>
      <c r="L7" s="5"/>
    </row>
    <row r="8" spans="1:12" ht="12.75">
      <c r="A8" s="1"/>
      <c r="B8" s="1"/>
      <c r="C8" s="13" t="s">
        <v>12</v>
      </c>
      <c r="D8" s="55"/>
      <c r="E8" s="21"/>
      <c r="H8" s="1"/>
      <c r="I8" s="4"/>
      <c r="J8" s="22" t="s">
        <v>52</v>
      </c>
      <c r="K8" s="47">
        <f ca="1">IF(K4="","",IF(K5="","",SUM(INDIRECT("F"&amp;L3&amp;":F"&amp;L4))))</f>
      </c>
      <c r="L8" s="1"/>
    </row>
    <row r="9" spans="1:12" ht="12.75">
      <c r="A9" s="1"/>
      <c r="B9" s="1"/>
      <c r="C9" s="50"/>
      <c r="D9" s="3"/>
      <c r="E9" s="10">
        <f>IF(D7&lt;1,1,IF(D7&gt;0,ROUND(D7,0)))</f>
        <v>480</v>
      </c>
      <c r="F9" s="20" t="s">
        <v>10</v>
      </c>
      <c r="G9" s="48">
        <f>IF(D5="","",SUM(H14:H500))</f>
        <v>0</v>
      </c>
      <c r="H9" s="4"/>
      <c r="I9" s="4"/>
      <c r="J9" s="13" t="s">
        <v>13</v>
      </c>
      <c r="K9" s="46">
        <f ca="1">IF(K4="","",IF(K5="","",SUM(INDIRECT("G"&amp;L3&amp;":G"&amp;L4))))</f>
      </c>
      <c r="L9" s="1"/>
    </row>
    <row r="10" spans="1:12" ht="12.75">
      <c r="A10" s="1"/>
      <c r="B10" s="1"/>
      <c r="C10" s="17" t="s">
        <v>49</v>
      </c>
      <c r="D10" s="49">
        <f>IF(D5="","",E10)</f>
        <v>48.21966006</v>
      </c>
      <c r="E10" s="10">
        <f>IF(D5="","",-ROUND(PMT(D6/12,E9,D5),8))</f>
        <v>48.21966006</v>
      </c>
      <c r="F10" s="23"/>
      <c r="G10" s="4"/>
      <c r="H10" s="4"/>
      <c r="I10" s="4"/>
      <c r="J10" s="13" t="s">
        <v>10</v>
      </c>
      <c r="K10" s="46">
        <f>IF(K4="","",IF(K5="","",SUM(K9-K8)))</f>
      </c>
      <c r="L10" s="1"/>
    </row>
    <row r="11" spans="1:12" ht="12.75">
      <c r="A11" s="1"/>
      <c r="B11" s="10">
        <f>IF(D8&lt;&gt;"",D8,DATE(YEAR(C11),MONTH(C11)+1,DAY(C11)))</f>
        <v>38754</v>
      </c>
      <c r="C11" s="24">
        <f ca="1">IF(D8="",NOW(),D8)</f>
        <v>38723.792994791664</v>
      </c>
      <c r="D11" s="24"/>
      <c r="E11" s="59"/>
      <c r="F11" s="60">
        <f>IF((AND(K5&lt;&gt;"",K5&lt;K4)),"ERROR IN SUB-TOTALS: Ending Payment # is less than or equal to Starting Payment #","")</f>
      </c>
      <c r="G11" s="4"/>
      <c r="H11" s="4"/>
      <c r="I11" s="4"/>
      <c r="L11" s="1"/>
    </row>
    <row r="12" spans="1:12" ht="12.75">
      <c r="A12" s="1"/>
      <c r="B12" s="25" t="s">
        <v>14</v>
      </c>
      <c r="C12" s="26" t="s">
        <v>15</v>
      </c>
      <c r="D12" s="27" t="s">
        <v>5</v>
      </c>
      <c r="E12" s="27" t="s">
        <v>11</v>
      </c>
      <c r="F12" s="25" t="s">
        <v>51</v>
      </c>
      <c r="G12" s="28" t="s">
        <v>13</v>
      </c>
      <c r="H12" s="28" t="s">
        <v>10</v>
      </c>
      <c r="I12" s="29" t="s">
        <v>16</v>
      </c>
      <c r="J12" s="26" t="s">
        <v>17</v>
      </c>
      <c r="K12" s="25" t="s">
        <v>18</v>
      </c>
      <c r="L12" s="1"/>
    </row>
    <row r="13" spans="1:12" ht="12.75">
      <c r="A13" s="30"/>
      <c r="B13" s="30">
        <v>0</v>
      </c>
      <c r="C13" s="50"/>
      <c r="D13" s="3"/>
      <c r="E13" s="3"/>
      <c r="F13" s="1"/>
      <c r="G13" s="31"/>
      <c r="H13" s="4"/>
      <c r="I13" s="4">
        <f>IF(D5="","",D5)</f>
        <v>10000</v>
      </c>
      <c r="J13" s="50"/>
      <c r="K13" s="1"/>
      <c r="L13" s="1"/>
    </row>
    <row r="14" spans="1:12" ht="12.75">
      <c r="A14" s="32"/>
      <c r="B14" s="32">
        <f>IF(I13="","",1)</f>
        <v>1</v>
      </c>
      <c r="C14" s="50">
        <f>IF(I13="","",B11)</f>
        <v>38754</v>
      </c>
      <c r="D14" s="4">
        <f>IF(I13&gt;$D$10,F14-E14,I13)</f>
        <v>6.552993390000005</v>
      </c>
      <c r="E14" s="4">
        <f>IF(I13="","",ROUND(I13*$D$6/12,8))</f>
        <v>41.66666667</v>
      </c>
      <c r="F14" s="4">
        <f>IF(I13&lt;$D$10,I13+E14,$D$10)</f>
        <v>48.21966006</v>
      </c>
      <c r="G14" s="33"/>
      <c r="H14" s="4">
        <f>IF(D5="","",IF(G14="",0,IF(G14&lt;&gt;"",G14-F14)))</f>
        <v>0</v>
      </c>
      <c r="I14" s="4">
        <f>IF(I13="","",I13-D14-H14)</f>
        <v>9993.44700661</v>
      </c>
      <c r="J14" s="34"/>
      <c r="K14" s="35"/>
      <c r="L14" s="1"/>
    </row>
    <row r="15" spans="1:12" ht="12.75">
      <c r="A15" s="32"/>
      <c r="B15" s="32">
        <f>IF(I14="","",IF(I14=0,"",B14+1))</f>
        <v>2</v>
      </c>
      <c r="C15" s="50">
        <f>IF(B15="","",IF(DAY($C$14)&gt;27,DATE(YEAR(C14),MONTH(C14)+2,0),IF(DAY($C$14)&lt;28,DATE(YEAR(C14),MONTH(C14)+1,DAY($C$14)))))</f>
        <v>38782</v>
      </c>
      <c r="D15" s="4">
        <f aca="true" t="shared" si="0" ref="D15:D78">IF(B15="","",IF(I14&lt;$D$10,I14,F15-E15))</f>
        <v>6.580297530000003</v>
      </c>
      <c r="E15" s="4">
        <f>IF(B15="","",ROUND(I14*$D$6/12,8))</f>
        <v>41.63936253</v>
      </c>
      <c r="F15" s="4">
        <f aca="true" t="shared" si="1" ref="F15:F78">IF(B15="","",IF(I14&lt;$D$10,I14+E15,$D$10))</f>
        <v>48.21966006</v>
      </c>
      <c r="G15" s="33"/>
      <c r="H15" s="4">
        <f aca="true" t="shared" si="2" ref="H15:H78">IF(B15="","",IF(G15="",0,G15-F15))</f>
        <v>0</v>
      </c>
      <c r="I15" s="4">
        <f>IF(B15="","",I14-D15-H15)</f>
        <v>9986.86670908</v>
      </c>
      <c r="J15" s="34"/>
      <c r="K15" s="36"/>
      <c r="L15" s="1"/>
    </row>
    <row r="16" spans="1:12" ht="12.75">
      <c r="A16" s="32"/>
      <c r="B16" s="32">
        <f aca="true" t="shared" si="3" ref="B16:B79">IF(I15="","",IF(I15=0,"",B15+1))</f>
        <v>3</v>
      </c>
      <c r="C16" s="50">
        <f aca="true" t="shared" si="4" ref="C16:C79">IF(B16="","",IF(DAY($C$14)&gt;27,DATE(YEAR(C15),MONTH(C15)+2,0),IF(DAY($C$14)&lt;28,DATE(YEAR(C15),MONTH(C15)+1,DAY($C$14)))))</f>
        <v>38813</v>
      </c>
      <c r="D16" s="4">
        <f t="shared" si="0"/>
        <v>6.60771544</v>
      </c>
      <c r="E16" s="4">
        <f aca="true" t="shared" si="5" ref="E16:E270">IF(B16="","",ROUND(I15*$D$6/12,8))</f>
        <v>41.61194462</v>
      </c>
      <c r="F16" s="4">
        <f t="shared" si="1"/>
        <v>48.21966006</v>
      </c>
      <c r="G16" s="33"/>
      <c r="H16" s="4">
        <f t="shared" si="2"/>
        <v>0</v>
      </c>
      <c r="I16" s="4">
        <f aca="true" t="shared" si="6" ref="I16:I79">IF(B16="","",I15-D16-H16)</f>
        <v>9980.25899364</v>
      </c>
      <c r="J16" s="34"/>
      <c r="K16" s="36"/>
      <c r="L16" s="1"/>
    </row>
    <row r="17" spans="1:12" ht="12.75">
      <c r="A17" s="32"/>
      <c r="B17" s="32">
        <f t="shared" si="3"/>
        <v>4</v>
      </c>
      <c r="C17" s="50">
        <f t="shared" si="4"/>
        <v>38843</v>
      </c>
      <c r="D17" s="4">
        <f t="shared" si="0"/>
        <v>6.635247590000006</v>
      </c>
      <c r="E17" s="4">
        <f t="shared" si="5"/>
        <v>41.58441247</v>
      </c>
      <c r="F17" s="4">
        <f t="shared" si="1"/>
        <v>48.21966006</v>
      </c>
      <c r="G17" s="33"/>
      <c r="H17" s="4">
        <f t="shared" si="2"/>
        <v>0</v>
      </c>
      <c r="I17" s="4">
        <f t="shared" si="6"/>
        <v>9973.62374605</v>
      </c>
      <c r="J17" s="34"/>
      <c r="K17" s="36"/>
      <c r="L17" s="1"/>
    </row>
    <row r="18" spans="1:12" ht="12.75">
      <c r="A18" s="32"/>
      <c r="B18" s="32">
        <f t="shared" si="3"/>
        <v>5</v>
      </c>
      <c r="C18" s="50">
        <f t="shared" si="4"/>
        <v>38874</v>
      </c>
      <c r="D18" s="4">
        <f t="shared" si="0"/>
        <v>6.662894450000003</v>
      </c>
      <c r="E18" s="4">
        <f t="shared" si="5"/>
        <v>41.55676561</v>
      </c>
      <c r="F18" s="4">
        <f t="shared" si="1"/>
        <v>48.21966006</v>
      </c>
      <c r="G18" s="33"/>
      <c r="H18" s="4">
        <f t="shared" si="2"/>
        <v>0</v>
      </c>
      <c r="I18" s="4">
        <f t="shared" si="6"/>
        <v>9966.960851599999</v>
      </c>
      <c r="J18" s="34"/>
      <c r="K18" s="36"/>
      <c r="L18" s="1"/>
    </row>
    <row r="19" spans="1:12" ht="12.75">
      <c r="A19" s="32"/>
      <c r="B19" s="32">
        <f t="shared" si="3"/>
        <v>6</v>
      </c>
      <c r="C19" s="50">
        <f t="shared" si="4"/>
        <v>38904</v>
      </c>
      <c r="D19" s="4">
        <f t="shared" si="0"/>
        <v>6.690656510000004</v>
      </c>
      <c r="E19" s="4">
        <f t="shared" si="5"/>
        <v>41.52900355</v>
      </c>
      <c r="F19" s="4">
        <f t="shared" si="1"/>
        <v>48.21966006</v>
      </c>
      <c r="G19" s="33"/>
      <c r="H19" s="4">
        <f t="shared" si="2"/>
        <v>0</v>
      </c>
      <c r="I19" s="4">
        <f t="shared" si="6"/>
        <v>9960.27019509</v>
      </c>
      <c r="J19" s="34"/>
      <c r="K19" s="36"/>
      <c r="L19" s="1"/>
    </row>
    <row r="20" spans="1:12" ht="12.75">
      <c r="A20" s="32"/>
      <c r="B20" s="32">
        <f t="shared" si="3"/>
        <v>7</v>
      </c>
      <c r="C20" s="50">
        <f t="shared" si="4"/>
        <v>38935</v>
      </c>
      <c r="D20" s="4">
        <f t="shared" si="0"/>
        <v>6.718534250000005</v>
      </c>
      <c r="E20" s="4">
        <f t="shared" si="5"/>
        <v>41.50112581</v>
      </c>
      <c r="F20" s="4">
        <f t="shared" si="1"/>
        <v>48.21966006</v>
      </c>
      <c r="G20" s="33"/>
      <c r="H20" s="4">
        <f t="shared" si="2"/>
        <v>0</v>
      </c>
      <c r="I20" s="4">
        <f>IF(B20="","",I19-D20-H20)</f>
        <v>9953.55166084</v>
      </c>
      <c r="J20" s="34"/>
      <c r="K20" s="36"/>
      <c r="L20" s="1"/>
    </row>
    <row r="21" spans="1:12" ht="12.75">
      <c r="A21" s="32"/>
      <c r="B21" s="32">
        <f t="shared" si="3"/>
        <v>8</v>
      </c>
      <c r="C21" s="50">
        <f t="shared" si="4"/>
        <v>38966</v>
      </c>
      <c r="D21" s="4">
        <f t="shared" si="0"/>
        <v>6.746528140000002</v>
      </c>
      <c r="E21" s="4">
        <f t="shared" si="5"/>
        <v>41.47313192</v>
      </c>
      <c r="F21" s="4">
        <f t="shared" si="1"/>
        <v>48.21966006</v>
      </c>
      <c r="G21" s="33"/>
      <c r="H21" s="4">
        <f t="shared" si="2"/>
        <v>0</v>
      </c>
      <c r="I21" s="4">
        <f>IF(B21="","",I20-D21-H21)</f>
        <v>9946.8051327</v>
      </c>
      <c r="J21" s="34"/>
      <c r="K21" s="36"/>
      <c r="L21" s="1"/>
    </row>
    <row r="22" spans="1:12" ht="12.75">
      <c r="A22" s="32"/>
      <c r="B22" s="32">
        <f>IF(I21="","",IF(I21=0,"",B21+1))</f>
        <v>9</v>
      </c>
      <c r="C22" s="50">
        <f t="shared" si="4"/>
        <v>38996</v>
      </c>
      <c r="D22" s="4">
        <f t="shared" si="0"/>
        <v>6.774638670000002</v>
      </c>
      <c r="E22" s="4">
        <f t="shared" si="5"/>
        <v>41.44502139</v>
      </c>
      <c r="F22" s="4">
        <f t="shared" si="1"/>
        <v>48.21966006</v>
      </c>
      <c r="G22" s="33"/>
      <c r="H22" s="4">
        <f t="shared" si="2"/>
        <v>0</v>
      </c>
      <c r="I22" s="4">
        <f t="shared" si="6"/>
        <v>9940.03049403</v>
      </c>
      <c r="J22" s="34"/>
      <c r="K22" s="36"/>
      <c r="L22" s="1"/>
    </row>
    <row r="23" spans="1:12" ht="12.75">
      <c r="A23" s="32"/>
      <c r="B23" s="32">
        <f t="shared" si="3"/>
        <v>10</v>
      </c>
      <c r="C23" s="50">
        <f t="shared" si="4"/>
        <v>39027</v>
      </c>
      <c r="D23" s="4">
        <f t="shared" si="0"/>
        <v>6.8028663300000005</v>
      </c>
      <c r="E23" s="4">
        <f t="shared" si="5"/>
        <v>41.41679373</v>
      </c>
      <c r="F23" s="4">
        <f t="shared" si="1"/>
        <v>48.21966006</v>
      </c>
      <c r="G23" s="33"/>
      <c r="H23" s="4">
        <f t="shared" si="2"/>
        <v>0</v>
      </c>
      <c r="I23" s="4">
        <f t="shared" si="6"/>
        <v>9933.2276277</v>
      </c>
      <c r="J23" s="34"/>
      <c r="K23" s="36"/>
      <c r="L23" s="1"/>
    </row>
    <row r="24" spans="1:12" ht="12.75">
      <c r="A24" s="32"/>
      <c r="B24" s="32">
        <f t="shared" si="3"/>
        <v>11</v>
      </c>
      <c r="C24" s="50">
        <f t="shared" si="4"/>
        <v>39057</v>
      </c>
      <c r="D24" s="4">
        <f t="shared" si="0"/>
        <v>6.831211610000004</v>
      </c>
      <c r="E24" s="4">
        <f t="shared" si="5"/>
        <v>41.38844845</v>
      </c>
      <c r="F24" s="4">
        <f t="shared" si="1"/>
        <v>48.21966006</v>
      </c>
      <c r="G24" s="33"/>
      <c r="H24" s="4">
        <f t="shared" si="2"/>
        <v>0</v>
      </c>
      <c r="I24" s="4">
        <f t="shared" si="6"/>
        <v>9926.39641609</v>
      </c>
      <c r="J24" s="34"/>
      <c r="K24" s="36"/>
      <c r="L24" s="1"/>
    </row>
    <row r="25" spans="1:12" ht="12.75">
      <c r="A25" s="32"/>
      <c r="B25" s="32">
        <f t="shared" si="3"/>
        <v>12</v>
      </c>
      <c r="C25" s="50">
        <f t="shared" si="4"/>
        <v>39088</v>
      </c>
      <c r="D25" s="4">
        <f t="shared" si="0"/>
        <v>6.859674990000002</v>
      </c>
      <c r="E25" s="4">
        <f t="shared" si="5"/>
        <v>41.35998507</v>
      </c>
      <c r="F25" s="4">
        <f t="shared" si="1"/>
        <v>48.21966006</v>
      </c>
      <c r="G25" s="33"/>
      <c r="H25" s="4">
        <f t="shared" si="2"/>
        <v>0</v>
      </c>
      <c r="I25" s="4">
        <f t="shared" si="6"/>
        <v>9919.536741099999</v>
      </c>
      <c r="J25" s="34"/>
      <c r="K25" s="36"/>
      <c r="L25" s="1"/>
    </row>
    <row r="26" spans="1:12" ht="12.75">
      <c r="A26" s="32"/>
      <c r="B26" s="32">
        <f t="shared" si="3"/>
        <v>13</v>
      </c>
      <c r="C26" s="50">
        <f t="shared" si="4"/>
        <v>39119</v>
      </c>
      <c r="D26" s="4">
        <f t="shared" si="0"/>
        <v>6.8882569700000005</v>
      </c>
      <c r="E26" s="4">
        <f t="shared" si="5"/>
        <v>41.33140309</v>
      </c>
      <c r="F26" s="4">
        <f t="shared" si="1"/>
        <v>48.21966006</v>
      </c>
      <c r="G26" s="33"/>
      <c r="H26" s="4">
        <f t="shared" si="2"/>
        <v>0</v>
      </c>
      <c r="I26" s="4">
        <f t="shared" si="6"/>
        <v>9912.648484129999</v>
      </c>
      <c r="J26" s="34"/>
      <c r="K26" s="36"/>
      <c r="L26" s="1"/>
    </row>
    <row r="27" spans="1:12" ht="12.75">
      <c r="A27" s="32"/>
      <c r="B27" s="32">
        <f t="shared" si="3"/>
        <v>14</v>
      </c>
      <c r="C27" s="50">
        <f t="shared" si="4"/>
        <v>39147</v>
      </c>
      <c r="D27" s="4">
        <f t="shared" si="0"/>
        <v>6.916958040000004</v>
      </c>
      <c r="E27" s="4">
        <f t="shared" si="5"/>
        <v>41.30270202</v>
      </c>
      <c r="F27" s="4">
        <f t="shared" si="1"/>
        <v>48.21966006</v>
      </c>
      <c r="G27" s="33"/>
      <c r="H27" s="4">
        <f t="shared" si="2"/>
        <v>0</v>
      </c>
      <c r="I27" s="4">
        <f t="shared" si="6"/>
        <v>9905.73152609</v>
      </c>
      <c r="J27" s="34"/>
      <c r="K27" s="36"/>
      <c r="L27" s="1"/>
    </row>
    <row r="28" spans="1:12" ht="12.75">
      <c r="A28" s="32"/>
      <c r="B28" s="32">
        <f t="shared" si="3"/>
        <v>15</v>
      </c>
      <c r="C28" s="50">
        <f t="shared" si="4"/>
        <v>39178</v>
      </c>
      <c r="D28" s="4">
        <f t="shared" si="0"/>
        <v>6.945778700000005</v>
      </c>
      <c r="E28" s="4">
        <f t="shared" si="5"/>
        <v>41.27388136</v>
      </c>
      <c r="F28" s="4">
        <f t="shared" si="1"/>
        <v>48.21966006</v>
      </c>
      <c r="G28" s="33"/>
      <c r="H28" s="4">
        <f t="shared" si="2"/>
        <v>0</v>
      </c>
      <c r="I28" s="4">
        <f t="shared" si="6"/>
        <v>9898.78574739</v>
      </c>
      <c r="J28" s="34"/>
      <c r="K28" s="36"/>
      <c r="L28" s="1"/>
    </row>
    <row r="29" spans="1:12" ht="12.75">
      <c r="A29" s="32"/>
      <c r="B29" s="32">
        <f t="shared" si="3"/>
        <v>16</v>
      </c>
      <c r="C29" s="50">
        <f t="shared" si="4"/>
        <v>39208</v>
      </c>
      <c r="D29" s="4">
        <f t="shared" si="0"/>
        <v>6.974719450000002</v>
      </c>
      <c r="E29" s="4">
        <f t="shared" si="5"/>
        <v>41.24494061</v>
      </c>
      <c r="F29" s="4">
        <f t="shared" si="1"/>
        <v>48.21966006</v>
      </c>
      <c r="G29" s="33"/>
      <c r="H29" s="4">
        <f t="shared" si="2"/>
        <v>0</v>
      </c>
      <c r="I29" s="4">
        <f t="shared" si="6"/>
        <v>9891.81102794</v>
      </c>
      <c r="J29" s="34"/>
      <c r="K29" s="36"/>
      <c r="L29" s="1"/>
    </row>
    <row r="30" spans="1:12" ht="12.75">
      <c r="A30" s="32"/>
      <c r="B30" s="32">
        <f t="shared" si="3"/>
        <v>17</v>
      </c>
      <c r="C30" s="50">
        <f t="shared" si="4"/>
        <v>39239</v>
      </c>
      <c r="D30" s="4">
        <f t="shared" si="0"/>
        <v>7.00378078</v>
      </c>
      <c r="E30" s="4">
        <f t="shared" si="5"/>
        <v>41.21587928</v>
      </c>
      <c r="F30" s="4">
        <f t="shared" si="1"/>
        <v>48.21966006</v>
      </c>
      <c r="G30" s="33"/>
      <c r="H30" s="4">
        <f t="shared" si="2"/>
        <v>0</v>
      </c>
      <c r="I30" s="4">
        <f t="shared" si="6"/>
        <v>9884.80724716</v>
      </c>
      <c r="J30" s="34"/>
      <c r="K30" s="36"/>
      <c r="L30" s="1"/>
    </row>
    <row r="31" spans="1:12" ht="12.75">
      <c r="A31" s="32"/>
      <c r="B31" s="32">
        <f t="shared" si="3"/>
        <v>18</v>
      </c>
      <c r="C31" s="50">
        <f t="shared" si="4"/>
        <v>39269</v>
      </c>
      <c r="D31" s="4">
        <f t="shared" si="0"/>
        <v>7.032963200000005</v>
      </c>
      <c r="E31" s="4">
        <f t="shared" si="5"/>
        <v>41.18669686</v>
      </c>
      <c r="F31" s="4">
        <f t="shared" si="1"/>
        <v>48.21966006</v>
      </c>
      <c r="G31" s="33"/>
      <c r="H31" s="4">
        <f t="shared" si="2"/>
        <v>0</v>
      </c>
      <c r="I31" s="4">
        <f t="shared" si="6"/>
        <v>9877.774283960001</v>
      </c>
      <c r="J31" s="34"/>
      <c r="K31" s="36"/>
      <c r="L31" s="1"/>
    </row>
    <row r="32" spans="1:12" ht="12.75">
      <c r="A32" s="32"/>
      <c r="B32" s="32">
        <f t="shared" si="3"/>
        <v>19</v>
      </c>
      <c r="C32" s="50">
        <f t="shared" si="4"/>
        <v>39300</v>
      </c>
      <c r="D32" s="4">
        <f t="shared" si="0"/>
        <v>7.062267210000002</v>
      </c>
      <c r="E32" s="4">
        <f t="shared" si="5"/>
        <v>41.15739285</v>
      </c>
      <c r="F32" s="4">
        <f t="shared" si="1"/>
        <v>48.21966006</v>
      </c>
      <c r="G32" s="33"/>
      <c r="H32" s="4">
        <f t="shared" si="2"/>
        <v>0</v>
      </c>
      <c r="I32" s="4">
        <f t="shared" si="6"/>
        <v>9870.712016750002</v>
      </c>
      <c r="J32" s="34"/>
      <c r="K32" s="36"/>
      <c r="L32" s="1"/>
    </row>
    <row r="33" spans="1:12" ht="12.75">
      <c r="A33" s="32"/>
      <c r="B33" s="32">
        <f t="shared" si="3"/>
        <v>20</v>
      </c>
      <c r="C33" s="50">
        <f t="shared" si="4"/>
        <v>39331</v>
      </c>
      <c r="D33" s="4">
        <f t="shared" si="0"/>
        <v>7.0916933200000045</v>
      </c>
      <c r="E33" s="4">
        <f t="shared" si="5"/>
        <v>41.12796674</v>
      </c>
      <c r="F33" s="4">
        <f t="shared" si="1"/>
        <v>48.21966006</v>
      </c>
      <c r="G33" s="33"/>
      <c r="H33" s="4">
        <f t="shared" si="2"/>
        <v>0</v>
      </c>
      <c r="I33" s="4">
        <f t="shared" si="6"/>
        <v>9863.620323430001</v>
      </c>
      <c r="J33" s="34"/>
      <c r="K33" s="36"/>
      <c r="L33" s="1"/>
    </row>
    <row r="34" spans="1:12" ht="12.75">
      <c r="A34" s="32"/>
      <c r="B34" s="32">
        <f t="shared" si="3"/>
        <v>21</v>
      </c>
      <c r="C34" s="50">
        <f t="shared" si="4"/>
        <v>39361</v>
      </c>
      <c r="D34" s="4">
        <f t="shared" si="0"/>
        <v>7.121242049999999</v>
      </c>
      <c r="E34" s="4">
        <f t="shared" si="5"/>
        <v>41.09841801</v>
      </c>
      <c r="F34" s="4">
        <f t="shared" si="1"/>
        <v>48.21966006</v>
      </c>
      <c r="G34" s="33"/>
      <c r="H34" s="4">
        <f t="shared" si="2"/>
        <v>0</v>
      </c>
      <c r="I34" s="4">
        <f t="shared" si="6"/>
        <v>9856.499081380001</v>
      </c>
      <c r="J34" s="34"/>
      <c r="K34" s="36"/>
      <c r="L34" s="19"/>
    </row>
    <row r="35" spans="1:12" ht="12.75">
      <c r="A35" s="32"/>
      <c r="B35" s="32">
        <f t="shared" si="3"/>
        <v>22</v>
      </c>
      <c r="C35" s="50">
        <f t="shared" si="4"/>
        <v>39392</v>
      </c>
      <c r="D35" s="4">
        <f t="shared" si="0"/>
        <v>7.150913890000005</v>
      </c>
      <c r="E35" s="4">
        <f t="shared" si="5"/>
        <v>41.06874617</v>
      </c>
      <c r="F35" s="4">
        <f t="shared" si="1"/>
        <v>48.21966006</v>
      </c>
      <c r="G35" s="33"/>
      <c r="H35" s="4">
        <f t="shared" si="2"/>
        <v>0</v>
      </c>
      <c r="I35" s="4">
        <f t="shared" si="6"/>
        <v>9849.348167490001</v>
      </c>
      <c r="J35" s="34"/>
      <c r="K35" s="36"/>
      <c r="L35" s="19"/>
    </row>
    <row r="36" spans="1:12" ht="12.75">
      <c r="A36" s="32"/>
      <c r="B36" s="32">
        <f t="shared" si="3"/>
        <v>23</v>
      </c>
      <c r="C36" s="50">
        <f t="shared" si="4"/>
        <v>39422</v>
      </c>
      <c r="D36" s="4">
        <f t="shared" si="0"/>
        <v>7.180709360000002</v>
      </c>
      <c r="E36" s="4">
        <f t="shared" si="5"/>
        <v>41.0389507</v>
      </c>
      <c r="F36" s="4">
        <f t="shared" si="1"/>
        <v>48.21966006</v>
      </c>
      <c r="G36" s="33"/>
      <c r="H36" s="4">
        <f t="shared" si="2"/>
        <v>0</v>
      </c>
      <c r="I36" s="4">
        <f t="shared" si="6"/>
        <v>9842.167458130001</v>
      </c>
      <c r="J36" s="34"/>
      <c r="K36" s="36"/>
      <c r="L36" s="19"/>
    </row>
    <row r="37" spans="1:12" ht="12.75">
      <c r="A37" s="32"/>
      <c r="B37" s="32">
        <f t="shared" si="3"/>
        <v>24</v>
      </c>
      <c r="C37" s="50">
        <f t="shared" si="4"/>
        <v>39453</v>
      </c>
      <c r="D37" s="4">
        <f t="shared" si="0"/>
        <v>7.210628980000003</v>
      </c>
      <c r="E37" s="4">
        <f t="shared" si="5"/>
        <v>41.00903108</v>
      </c>
      <c r="F37" s="4">
        <f t="shared" si="1"/>
        <v>48.21966006</v>
      </c>
      <c r="G37" s="33"/>
      <c r="H37" s="4">
        <f t="shared" si="2"/>
        <v>0</v>
      </c>
      <c r="I37" s="4">
        <f t="shared" si="6"/>
        <v>9834.956829150002</v>
      </c>
      <c r="J37" s="34"/>
      <c r="K37" s="36"/>
      <c r="L37" s="19"/>
    </row>
    <row r="38" spans="1:12" ht="12.75">
      <c r="A38" s="32"/>
      <c r="B38" s="32">
        <f t="shared" si="3"/>
        <v>25</v>
      </c>
      <c r="C38" s="50">
        <f t="shared" si="4"/>
        <v>39484</v>
      </c>
      <c r="D38" s="4">
        <f t="shared" si="0"/>
        <v>7.240673270000002</v>
      </c>
      <c r="E38" s="4">
        <f t="shared" si="5"/>
        <v>40.97898679</v>
      </c>
      <c r="F38" s="4">
        <f t="shared" si="1"/>
        <v>48.21966006</v>
      </c>
      <c r="G38" s="33"/>
      <c r="H38" s="4">
        <f t="shared" si="2"/>
        <v>0</v>
      </c>
      <c r="I38" s="4">
        <f t="shared" si="6"/>
        <v>9827.716155880002</v>
      </c>
      <c r="J38" s="34"/>
      <c r="K38" s="36"/>
      <c r="L38" s="19"/>
    </row>
    <row r="39" spans="1:12" ht="12.75">
      <c r="A39" s="32"/>
      <c r="B39" s="32">
        <f t="shared" si="3"/>
        <v>26</v>
      </c>
      <c r="C39" s="50">
        <f t="shared" si="4"/>
        <v>39513</v>
      </c>
      <c r="D39" s="4">
        <f t="shared" si="0"/>
        <v>7.270842739999999</v>
      </c>
      <c r="E39" s="4">
        <f t="shared" si="5"/>
        <v>40.94881732</v>
      </c>
      <c r="F39" s="4">
        <f t="shared" si="1"/>
        <v>48.21966006</v>
      </c>
      <c r="G39" s="33"/>
      <c r="H39" s="4">
        <f t="shared" si="2"/>
        <v>0</v>
      </c>
      <c r="I39" s="4">
        <f t="shared" si="6"/>
        <v>9820.445313140002</v>
      </c>
      <c r="J39" s="34"/>
      <c r="K39" s="36"/>
      <c r="L39" s="19"/>
    </row>
    <row r="40" spans="1:12" ht="12.75">
      <c r="A40" s="32"/>
      <c r="B40" s="32">
        <f t="shared" si="3"/>
        <v>27</v>
      </c>
      <c r="C40" s="50">
        <f t="shared" si="4"/>
        <v>39544</v>
      </c>
      <c r="D40" s="4">
        <f t="shared" si="0"/>
        <v>7.301137920000002</v>
      </c>
      <c r="E40" s="4">
        <f t="shared" si="5"/>
        <v>40.91852214</v>
      </c>
      <c r="F40" s="4">
        <f t="shared" si="1"/>
        <v>48.21966006</v>
      </c>
      <c r="G40" s="33"/>
      <c r="H40" s="4">
        <f t="shared" si="2"/>
        <v>0</v>
      </c>
      <c r="I40" s="4">
        <f t="shared" si="6"/>
        <v>9813.144175220003</v>
      </c>
      <c r="J40" s="34"/>
      <c r="K40" s="36"/>
      <c r="L40" s="19"/>
    </row>
    <row r="41" spans="1:12" ht="12.75">
      <c r="A41" s="32"/>
      <c r="B41" s="32">
        <f t="shared" si="3"/>
        <v>28</v>
      </c>
      <c r="C41" s="50">
        <f t="shared" si="4"/>
        <v>39574</v>
      </c>
      <c r="D41" s="4">
        <f t="shared" si="0"/>
        <v>7.331559330000005</v>
      </c>
      <c r="E41" s="4">
        <f t="shared" si="5"/>
        <v>40.88810073</v>
      </c>
      <c r="F41" s="4">
        <f t="shared" si="1"/>
        <v>48.21966006</v>
      </c>
      <c r="G41" s="33"/>
      <c r="H41" s="4">
        <f t="shared" si="2"/>
        <v>0</v>
      </c>
      <c r="I41" s="4">
        <f t="shared" si="6"/>
        <v>9805.812615890003</v>
      </c>
      <c r="J41" s="34"/>
      <c r="K41" s="36"/>
      <c r="L41" s="19"/>
    </row>
    <row r="42" spans="1:12" ht="12.75">
      <c r="A42" s="32"/>
      <c r="B42" s="32">
        <f t="shared" si="3"/>
        <v>29</v>
      </c>
      <c r="C42" s="50">
        <f t="shared" si="4"/>
        <v>39605</v>
      </c>
      <c r="D42" s="4">
        <f t="shared" si="0"/>
        <v>7.36210749</v>
      </c>
      <c r="E42" s="4">
        <f t="shared" si="5"/>
        <v>40.85755257</v>
      </c>
      <c r="F42" s="4">
        <f t="shared" si="1"/>
        <v>48.21966006</v>
      </c>
      <c r="G42" s="33"/>
      <c r="H42" s="4">
        <f t="shared" si="2"/>
        <v>0</v>
      </c>
      <c r="I42" s="4">
        <f t="shared" si="6"/>
        <v>9798.450508400003</v>
      </c>
      <c r="J42" s="34"/>
      <c r="K42" s="36"/>
      <c r="L42" s="19"/>
    </row>
    <row r="43" spans="1:12" ht="12.75">
      <c r="A43" s="32"/>
      <c r="B43" s="32">
        <f t="shared" si="3"/>
        <v>30</v>
      </c>
      <c r="C43" s="50">
        <f t="shared" si="4"/>
        <v>39635</v>
      </c>
      <c r="D43" s="4">
        <f t="shared" si="0"/>
        <v>7.392782940000004</v>
      </c>
      <c r="E43" s="4">
        <f t="shared" si="5"/>
        <v>40.82687712</v>
      </c>
      <c r="F43" s="4">
        <f t="shared" si="1"/>
        <v>48.21966006</v>
      </c>
      <c r="G43" s="33"/>
      <c r="H43" s="4">
        <f t="shared" si="2"/>
        <v>0</v>
      </c>
      <c r="I43" s="4">
        <f t="shared" si="6"/>
        <v>9791.057725460003</v>
      </c>
      <c r="J43" s="34"/>
      <c r="K43" s="36"/>
      <c r="L43" s="19"/>
    </row>
    <row r="44" spans="1:12" ht="12.75">
      <c r="A44" s="32"/>
      <c r="B44" s="32">
        <f t="shared" si="3"/>
        <v>31</v>
      </c>
      <c r="C44" s="50">
        <f t="shared" si="4"/>
        <v>39666</v>
      </c>
      <c r="D44" s="4">
        <f t="shared" si="0"/>
        <v>7.423586200000003</v>
      </c>
      <c r="E44" s="4">
        <f t="shared" si="5"/>
        <v>40.79607386</v>
      </c>
      <c r="F44" s="4">
        <f t="shared" si="1"/>
        <v>48.21966006</v>
      </c>
      <c r="G44" s="33"/>
      <c r="H44" s="4">
        <f t="shared" si="2"/>
        <v>0</v>
      </c>
      <c r="I44" s="4">
        <f t="shared" si="6"/>
        <v>9783.634139260002</v>
      </c>
      <c r="J44" s="34"/>
      <c r="K44" s="36"/>
      <c r="L44" s="19"/>
    </row>
    <row r="45" spans="1:12" ht="12.75">
      <c r="A45" s="32"/>
      <c r="B45" s="32">
        <f t="shared" si="3"/>
        <v>32</v>
      </c>
      <c r="C45" s="50">
        <f t="shared" si="4"/>
        <v>39697</v>
      </c>
      <c r="D45" s="4">
        <f t="shared" si="0"/>
        <v>7.454517810000006</v>
      </c>
      <c r="E45" s="4">
        <f t="shared" si="5"/>
        <v>40.76514225</v>
      </c>
      <c r="F45" s="4">
        <f t="shared" si="1"/>
        <v>48.21966006</v>
      </c>
      <c r="G45" s="33"/>
      <c r="H45" s="4">
        <f t="shared" si="2"/>
        <v>0</v>
      </c>
      <c r="I45" s="4">
        <f t="shared" si="6"/>
        <v>9776.179621450003</v>
      </c>
      <c r="J45" s="34"/>
      <c r="K45" s="36"/>
      <c r="L45" s="19"/>
    </row>
    <row r="46" spans="1:12" ht="12.75">
      <c r="A46" s="32"/>
      <c r="B46" s="32">
        <f t="shared" si="3"/>
        <v>33</v>
      </c>
      <c r="C46" s="50">
        <f t="shared" si="4"/>
        <v>39727</v>
      </c>
      <c r="D46" s="4">
        <f t="shared" si="0"/>
        <v>7.4855783</v>
      </c>
      <c r="E46" s="4">
        <f t="shared" si="5"/>
        <v>40.73408176</v>
      </c>
      <c r="F46" s="4">
        <f t="shared" si="1"/>
        <v>48.21966006</v>
      </c>
      <c r="G46" s="33"/>
      <c r="H46" s="4">
        <f t="shared" si="2"/>
        <v>0</v>
      </c>
      <c r="I46" s="4">
        <f t="shared" si="6"/>
        <v>9768.694043150002</v>
      </c>
      <c r="J46" s="34"/>
      <c r="K46" s="36"/>
      <c r="L46" s="19"/>
    </row>
    <row r="47" spans="1:12" ht="12.75">
      <c r="A47" s="32"/>
      <c r="B47" s="32">
        <f t="shared" si="3"/>
        <v>34</v>
      </c>
      <c r="C47" s="50">
        <f t="shared" si="4"/>
        <v>39758</v>
      </c>
      <c r="D47" s="4">
        <f t="shared" si="0"/>
        <v>7.516768210000002</v>
      </c>
      <c r="E47" s="4">
        <f t="shared" si="5"/>
        <v>40.70289185</v>
      </c>
      <c r="F47" s="4">
        <f t="shared" si="1"/>
        <v>48.21966006</v>
      </c>
      <c r="G47" s="33"/>
      <c r="H47" s="4">
        <f t="shared" si="2"/>
        <v>0</v>
      </c>
      <c r="I47" s="4">
        <f t="shared" si="6"/>
        <v>9761.177274940002</v>
      </c>
      <c r="J47" s="34"/>
      <c r="K47" s="36"/>
      <c r="L47" s="19"/>
    </row>
    <row r="48" spans="1:12" ht="12.75">
      <c r="A48" s="32"/>
      <c r="B48" s="32">
        <f t="shared" si="3"/>
        <v>35</v>
      </c>
      <c r="C48" s="50">
        <f t="shared" si="4"/>
        <v>39788</v>
      </c>
      <c r="D48" s="4">
        <f t="shared" si="0"/>
        <v>7.548088079999999</v>
      </c>
      <c r="E48" s="4">
        <f t="shared" si="5"/>
        <v>40.67157198</v>
      </c>
      <c r="F48" s="4">
        <f t="shared" si="1"/>
        <v>48.21966006</v>
      </c>
      <c r="G48" s="33"/>
      <c r="H48" s="4">
        <f t="shared" si="2"/>
        <v>0</v>
      </c>
      <c r="I48" s="4">
        <f t="shared" si="6"/>
        <v>9753.629186860002</v>
      </c>
      <c r="J48" s="34"/>
      <c r="K48" s="36"/>
      <c r="L48" s="19"/>
    </row>
    <row r="49" spans="1:12" ht="12.75">
      <c r="A49" s="32"/>
      <c r="B49" s="32">
        <f t="shared" si="3"/>
        <v>36</v>
      </c>
      <c r="C49" s="50">
        <f t="shared" si="4"/>
        <v>39819</v>
      </c>
      <c r="D49" s="4">
        <f t="shared" si="0"/>
        <v>7.579538450000001</v>
      </c>
      <c r="E49" s="4">
        <f t="shared" si="5"/>
        <v>40.64012161</v>
      </c>
      <c r="F49" s="4">
        <f t="shared" si="1"/>
        <v>48.21966006</v>
      </c>
      <c r="G49" s="33"/>
      <c r="H49" s="4">
        <f t="shared" si="2"/>
        <v>0</v>
      </c>
      <c r="I49" s="4">
        <f t="shared" si="6"/>
        <v>9746.049648410002</v>
      </c>
      <c r="J49" s="34"/>
      <c r="K49" s="36"/>
      <c r="L49" s="19"/>
    </row>
    <row r="50" spans="1:12" ht="12.75">
      <c r="A50" s="32"/>
      <c r="B50" s="32">
        <f t="shared" si="3"/>
        <v>37</v>
      </c>
      <c r="C50" s="50">
        <f t="shared" si="4"/>
        <v>39850</v>
      </c>
      <c r="D50" s="4">
        <f t="shared" si="0"/>
        <v>7.611119860000002</v>
      </c>
      <c r="E50" s="4">
        <f t="shared" si="5"/>
        <v>40.6085402</v>
      </c>
      <c r="F50" s="4">
        <f t="shared" si="1"/>
        <v>48.21966006</v>
      </c>
      <c r="G50" s="33"/>
      <c r="H50" s="4">
        <f t="shared" si="2"/>
        <v>0</v>
      </c>
      <c r="I50" s="4">
        <f t="shared" si="6"/>
        <v>9738.438528550003</v>
      </c>
      <c r="J50" s="34"/>
      <c r="K50" s="36"/>
      <c r="L50" s="19"/>
    </row>
    <row r="51" spans="1:12" ht="12.75">
      <c r="A51" s="32"/>
      <c r="B51" s="32">
        <f t="shared" si="3"/>
        <v>38</v>
      </c>
      <c r="C51" s="50">
        <f t="shared" si="4"/>
        <v>39878</v>
      </c>
      <c r="D51" s="4">
        <f t="shared" si="0"/>
        <v>7.642832860000006</v>
      </c>
      <c r="E51" s="4">
        <f t="shared" si="5"/>
        <v>40.5768272</v>
      </c>
      <c r="F51" s="4">
        <f t="shared" si="1"/>
        <v>48.21966006</v>
      </c>
      <c r="G51" s="33"/>
      <c r="H51" s="4">
        <f t="shared" si="2"/>
        <v>0</v>
      </c>
      <c r="I51" s="4">
        <f t="shared" si="6"/>
        <v>9730.795695690003</v>
      </c>
      <c r="J51" s="34"/>
      <c r="K51" s="36"/>
      <c r="L51" s="1"/>
    </row>
    <row r="52" spans="1:12" ht="12.75">
      <c r="A52" s="32"/>
      <c r="B52" s="32">
        <f t="shared" si="3"/>
        <v>39</v>
      </c>
      <c r="C52" s="50">
        <f t="shared" si="4"/>
        <v>39909</v>
      </c>
      <c r="D52" s="4">
        <f t="shared" si="0"/>
        <v>7.674677989999999</v>
      </c>
      <c r="E52" s="4">
        <f t="shared" si="5"/>
        <v>40.54498207</v>
      </c>
      <c r="F52" s="4">
        <f t="shared" si="1"/>
        <v>48.21966006</v>
      </c>
      <c r="G52" s="33"/>
      <c r="H52" s="4">
        <f t="shared" si="2"/>
        <v>0</v>
      </c>
      <c r="I52" s="4">
        <f t="shared" si="6"/>
        <v>9723.121017700003</v>
      </c>
      <c r="J52" s="34"/>
      <c r="K52" s="36"/>
      <c r="L52" s="1"/>
    </row>
    <row r="53" spans="1:12" ht="12.75">
      <c r="A53" s="32"/>
      <c r="B53" s="32">
        <f t="shared" si="3"/>
        <v>40</v>
      </c>
      <c r="C53" s="50">
        <f t="shared" si="4"/>
        <v>39939</v>
      </c>
      <c r="D53" s="4">
        <f t="shared" si="0"/>
        <v>7.706655820000002</v>
      </c>
      <c r="E53" s="4">
        <f t="shared" si="5"/>
        <v>40.51300424</v>
      </c>
      <c r="F53" s="4">
        <f t="shared" si="1"/>
        <v>48.21966006</v>
      </c>
      <c r="G53" s="33"/>
      <c r="H53" s="4">
        <f t="shared" si="2"/>
        <v>0</v>
      </c>
      <c r="I53" s="4">
        <f t="shared" si="6"/>
        <v>9715.414361880003</v>
      </c>
      <c r="J53" s="34"/>
      <c r="K53" s="36"/>
      <c r="L53" s="1"/>
    </row>
    <row r="54" spans="1:12" ht="12.75">
      <c r="A54" s="32"/>
      <c r="B54" s="32">
        <f t="shared" si="3"/>
        <v>41</v>
      </c>
      <c r="C54" s="50">
        <f t="shared" si="4"/>
        <v>39970</v>
      </c>
      <c r="D54" s="4">
        <f t="shared" si="0"/>
        <v>7.738766890000001</v>
      </c>
      <c r="E54" s="4">
        <f t="shared" si="5"/>
        <v>40.48089317</v>
      </c>
      <c r="F54" s="4">
        <f t="shared" si="1"/>
        <v>48.21966006</v>
      </c>
      <c r="G54" s="33"/>
      <c r="H54" s="4">
        <f t="shared" si="2"/>
        <v>0</v>
      </c>
      <c r="I54" s="4">
        <f t="shared" si="6"/>
        <v>9707.675594990003</v>
      </c>
      <c r="J54" s="34"/>
      <c r="K54" s="36"/>
      <c r="L54" s="1"/>
    </row>
    <row r="55" spans="1:12" ht="12.75">
      <c r="A55" s="32"/>
      <c r="B55" s="32">
        <f t="shared" si="3"/>
        <v>42</v>
      </c>
      <c r="C55" s="50">
        <f t="shared" si="4"/>
        <v>40000</v>
      </c>
      <c r="D55" s="4">
        <f t="shared" si="0"/>
        <v>7.7710117499999996</v>
      </c>
      <c r="E55" s="4">
        <f t="shared" si="5"/>
        <v>40.44864831</v>
      </c>
      <c r="F55" s="4">
        <f t="shared" si="1"/>
        <v>48.21966006</v>
      </c>
      <c r="G55" s="33"/>
      <c r="H55" s="4">
        <f t="shared" si="2"/>
        <v>0</v>
      </c>
      <c r="I55" s="4">
        <f t="shared" si="6"/>
        <v>9699.904583240004</v>
      </c>
      <c r="J55" s="34"/>
      <c r="K55" s="36"/>
      <c r="L55" s="1"/>
    </row>
    <row r="56" spans="1:12" ht="12.75">
      <c r="A56" s="32"/>
      <c r="B56" s="32">
        <f t="shared" si="3"/>
        <v>43</v>
      </c>
      <c r="C56" s="50">
        <f t="shared" si="4"/>
        <v>40031</v>
      </c>
      <c r="D56" s="4">
        <f t="shared" si="0"/>
        <v>7.8033909600000015</v>
      </c>
      <c r="E56" s="4">
        <f t="shared" si="5"/>
        <v>40.4162691</v>
      </c>
      <c r="F56" s="4">
        <f t="shared" si="1"/>
        <v>48.21966006</v>
      </c>
      <c r="G56" s="33"/>
      <c r="H56" s="4">
        <f t="shared" si="2"/>
        <v>0</v>
      </c>
      <c r="I56" s="4">
        <f t="shared" si="6"/>
        <v>9692.101192280004</v>
      </c>
      <c r="J56" s="34"/>
      <c r="K56" s="36"/>
      <c r="L56" s="1"/>
    </row>
    <row r="57" spans="1:12" ht="12.75">
      <c r="A57" s="32"/>
      <c r="B57" s="32">
        <f t="shared" si="3"/>
        <v>44</v>
      </c>
      <c r="C57" s="50">
        <f t="shared" si="4"/>
        <v>40062</v>
      </c>
      <c r="D57" s="4">
        <f t="shared" si="0"/>
        <v>7.835905090000004</v>
      </c>
      <c r="E57" s="4">
        <f t="shared" si="5"/>
        <v>40.38375497</v>
      </c>
      <c r="F57" s="4">
        <f t="shared" si="1"/>
        <v>48.21966006</v>
      </c>
      <c r="G57" s="33"/>
      <c r="H57" s="4">
        <f t="shared" si="2"/>
        <v>0</v>
      </c>
      <c r="I57" s="4">
        <f t="shared" si="6"/>
        <v>9684.265287190005</v>
      </c>
      <c r="J57" s="34"/>
      <c r="K57" s="36"/>
      <c r="L57" s="1"/>
    </row>
    <row r="58" spans="1:12" ht="12.75">
      <c r="A58" s="32"/>
      <c r="B58" s="32">
        <f t="shared" si="3"/>
        <v>45</v>
      </c>
      <c r="C58" s="50">
        <f t="shared" si="4"/>
        <v>40092</v>
      </c>
      <c r="D58" s="4">
        <f t="shared" si="0"/>
        <v>7.868554700000004</v>
      </c>
      <c r="E58" s="4">
        <f t="shared" si="5"/>
        <v>40.35110536</v>
      </c>
      <c r="F58" s="4">
        <f t="shared" si="1"/>
        <v>48.21966006</v>
      </c>
      <c r="G58" s="33"/>
      <c r="H58" s="4">
        <f t="shared" si="2"/>
        <v>0</v>
      </c>
      <c r="I58" s="4">
        <f t="shared" si="6"/>
        <v>9676.396732490004</v>
      </c>
      <c r="J58" s="34"/>
      <c r="K58" s="36"/>
      <c r="L58" s="1"/>
    </row>
    <row r="59" spans="1:12" ht="12.75">
      <c r="A59" s="32"/>
      <c r="B59" s="32">
        <f t="shared" si="3"/>
        <v>46</v>
      </c>
      <c r="C59" s="50">
        <f t="shared" si="4"/>
        <v>40123</v>
      </c>
      <c r="D59" s="4">
        <f t="shared" si="0"/>
        <v>7.901340340000004</v>
      </c>
      <c r="E59" s="4">
        <f t="shared" si="5"/>
        <v>40.31831972</v>
      </c>
      <c r="F59" s="4">
        <f t="shared" si="1"/>
        <v>48.21966006</v>
      </c>
      <c r="G59" s="33"/>
      <c r="H59" s="4">
        <f t="shared" si="2"/>
        <v>0</v>
      </c>
      <c r="I59" s="4">
        <f t="shared" si="6"/>
        <v>9668.495392150004</v>
      </c>
      <c r="J59" s="34"/>
      <c r="K59" s="36"/>
      <c r="L59" s="1"/>
    </row>
    <row r="60" spans="1:12" ht="12.75">
      <c r="A60" s="32"/>
      <c r="B60" s="32">
        <f t="shared" si="3"/>
        <v>47</v>
      </c>
      <c r="C60" s="50">
        <f t="shared" si="4"/>
        <v>40153</v>
      </c>
      <c r="D60" s="4">
        <f t="shared" si="0"/>
        <v>7.934262590000003</v>
      </c>
      <c r="E60" s="4">
        <f t="shared" si="5"/>
        <v>40.28539747</v>
      </c>
      <c r="F60" s="4">
        <f t="shared" si="1"/>
        <v>48.21966006</v>
      </c>
      <c r="G60" s="33"/>
      <c r="H60" s="4">
        <f t="shared" si="2"/>
        <v>0</v>
      </c>
      <c r="I60" s="4">
        <f t="shared" si="6"/>
        <v>9660.561129560003</v>
      </c>
      <c r="J60" s="34"/>
      <c r="K60" s="36"/>
      <c r="L60" s="1"/>
    </row>
    <row r="61" spans="1:12" ht="12.75">
      <c r="A61" s="32"/>
      <c r="B61" s="32">
        <f t="shared" si="3"/>
        <v>48</v>
      </c>
      <c r="C61" s="50">
        <f t="shared" si="4"/>
        <v>40184</v>
      </c>
      <c r="D61" s="4">
        <f t="shared" si="0"/>
        <v>7.967322020000005</v>
      </c>
      <c r="E61" s="4">
        <f t="shared" si="5"/>
        <v>40.25233804</v>
      </c>
      <c r="F61" s="4">
        <f t="shared" si="1"/>
        <v>48.21966006</v>
      </c>
      <c r="G61" s="33"/>
      <c r="H61" s="4">
        <f t="shared" si="2"/>
        <v>0</v>
      </c>
      <c r="I61" s="4">
        <f t="shared" si="6"/>
        <v>9652.593807540003</v>
      </c>
      <c r="J61" s="34"/>
      <c r="K61" s="36"/>
      <c r="L61" s="1"/>
    </row>
    <row r="62" spans="1:12" ht="12.75">
      <c r="A62" s="32"/>
      <c r="B62" s="32">
        <f t="shared" si="3"/>
        <v>49</v>
      </c>
      <c r="C62" s="50">
        <f t="shared" si="4"/>
        <v>40215</v>
      </c>
      <c r="D62" s="4">
        <f t="shared" si="0"/>
        <v>8.0005192</v>
      </c>
      <c r="E62" s="4">
        <f t="shared" si="5"/>
        <v>40.21914086</v>
      </c>
      <c r="F62" s="4">
        <f t="shared" si="1"/>
        <v>48.21966006</v>
      </c>
      <c r="G62" s="33"/>
      <c r="H62" s="4">
        <f t="shared" si="2"/>
        <v>0</v>
      </c>
      <c r="I62" s="4">
        <f t="shared" si="6"/>
        <v>9644.593288340002</v>
      </c>
      <c r="J62" s="34"/>
      <c r="K62" s="36"/>
      <c r="L62" s="1"/>
    </row>
    <row r="63" spans="1:12" ht="12.75">
      <c r="A63" s="32"/>
      <c r="B63" s="32">
        <f t="shared" si="3"/>
        <v>50</v>
      </c>
      <c r="C63" s="50">
        <f t="shared" si="4"/>
        <v>40243</v>
      </c>
      <c r="D63" s="4">
        <f t="shared" si="0"/>
        <v>8.033854690000005</v>
      </c>
      <c r="E63" s="4">
        <f t="shared" si="5"/>
        <v>40.18580537</v>
      </c>
      <c r="F63" s="4">
        <f t="shared" si="1"/>
        <v>48.21966006</v>
      </c>
      <c r="G63" s="33"/>
      <c r="H63" s="4">
        <f t="shared" si="2"/>
        <v>0</v>
      </c>
      <c r="I63" s="4">
        <f t="shared" si="6"/>
        <v>9636.559433650002</v>
      </c>
      <c r="J63" s="34"/>
      <c r="K63" s="36"/>
      <c r="L63" s="1"/>
    </row>
    <row r="64" spans="1:12" ht="12.75">
      <c r="A64" s="32"/>
      <c r="B64" s="32">
        <f t="shared" si="3"/>
        <v>51</v>
      </c>
      <c r="C64" s="50">
        <f t="shared" si="4"/>
        <v>40274</v>
      </c>
      <c r="D64" s="4">
        <f t="shared" si="0"/>
        <v>8.067329090000001</v>
      </c>
      <c r="E64" s="4">
        <f t="shared" si="5"/>
        <v>40.15233097</v>
      </c>
      <c r="F64" s="4">
        <f t="shared" si="1"/>
        <v>48.21966006</v>
      </c>
      <c r="G64" s="33"/>
      <c r="H64" s="4">
        <f t="shared" si="2"/>
        <v>0</v>
      </c>
      <c r="I64" s="4">
        <f t="shared" si="6"/>
        <v>9628.492104560002</v>
      </c>
      <c r="J64" s="34"/>
      <c r="K64" s="36"/>
      <c r="L64" s="1"/>
    </row>
    <row r="65" spans="1:12" ht="12.75">
      <c r="A65" s="32"/>
      <c r="B65" s="32">
        <f t="shared" si="3"/>
        <v>52</v>
      </c>
      <c r="C65" s="50">
        <f t="shared" si="4"/>
        <v>40304</v>
      </c>
      <c r="D65" s="4">
        <f t="shared" si="0"/>
        <v>8.100942960000005</v>
      </c>
      <c r="E65" s="4">
        <f t="shared" si="5"/>
        <v>40.1187171</v>
      </c>
      <c r="F65" s="4">
        <f t="shared" si="1"/>
        <v>48.21966006</v>
      </c>
      <c r="G65" s="33"/>
      <c r="H65" s="4">
        <f t="shared" si="2"/>
        <v>0</v>
      </c>
      <c r="I65" s="4">
        <f t="shared" si="6"/>
        <v>9620.391161600002</v>
      </c>
      <c r="J65" s="34"/>
      <c r="K65" s="36"/>
      <c r="L65" s="1"/>
    </row>
    <row r="66" spans="1:12" ht="12.75">
      <c r="A66" s="32"/>
      <c r="B66" s="32">
        <f t="shared" si="3"/>
        <v>53</v>
      </c>
      <c r="C66" s="50">
        <f t="shared" si="4"/>
        <v>40335</v>
      </c>
      <c r="D66" s="4">
        <f t="shared" si="0"/>
        <v>8.13469689</v>
      </c>
      <c r="E66" s="4">
        <f t="shared" si="5"/>
        <v>40.08496317</v>
      </c>
      <c r="F66" s="4">
        <f t="shared" si="1"/>
        <v>48.21966006</v>
      </c>
      <c r="G66" s="33"/>
      <c r="H66" s="4">
        <f t="shared" si="2"/>
        <v>0</v>
      </c>
      <c r="I66" s="4">
        <f t="shared" si="6"/>
        <v>9612.256464710003</v>
      </c>
      <c r="J66" s="34"/>
      <c r="K66" s="36"/>
      <c r="L66" s="1"/>
    </row>
    <row r="67" spans="1:12" ht="12.75">
      <c r="A67" s="32"/>
      <c r="B67" s="32">
        <f t="shared" si="3"/>
        <v>54</v>
      </c>
      <c r="C67" s="50">
        <f t="shared" si="4"/>
        <v>40365</v>
      </c>
      <c r="D67" s="4">
        <f t="shared" si="0"/>
        <v>8.168591460000002</v>
      </c>
      <c r="E67" s="4">
        <f t="shared" si="5"/>
        <v>40.0510686</v>
      </c>
      <c r="F67" s="4">
        <f t="shared" si="1"/>
        <v>48.21966006</v>
      </c>
      <c r="G67" s="33"/>
      <c r="H67" s="4">
        <f t="shared" si="2"/>
        <v>0</v>
      </c>
      <c r="I67" s="4">
        <f t="shared" si="6"/>
        <v>9604.087873250002</v>
      </c>
      <c r="J67" s="34"/>
      <c r="K67" s="36"/>
      <c r="L67" s="1"/>
    </row>
    <row r="68" spans="1:12" ht="12.75">
      <c r="A68" s="32"/>
      <c r="B68" s="32">
        <f t="shared" si="3"/>
        <v>55</v>
      </c>
      <c r="C68" s="50">
        <f t="shared" si="4"/>
        <v>40396</v>
      </c>
      <c r="D68" s="4">
        <f t="shared" si="0"/>
        <v>8.202627249999999</v>
      </c>
      <c r="E68" s="4">
        <f t="shared" si="5"/>
        <v>40.01703281</v>
      </c>
      <c r="F68" s="4">
        <f t="shared" si="1"/>
        <v>48.21966006</v>
      </c>
      <c r="G68" s="33"/>
      <c r="H68" s="4">
        <f t="shared" si="2"/>
        <v>0</v>
      </c>
      <c r="I68" s="4">
        <f t="shared" si="6"/>
        <v>9595.885246000002</v>
      </c>
      <c r="J68" s="34"/>
      <c r="K68" s="36"/>
      <c r="L68" s="1"/>
    </row>
    <row r="69" spans="1:12" ht="12.75">
      <c r="A69" s="32"/>
      <c r="B69" s="32">
        <f t="shared" si="3"/>
        <v>56</v>
      </c>
      <c r="C69" s="50">
        <f t="shared" si="4"/>
        <v>40427</v>
      </c>
      <c r="D69" s="4">
        <f t="shared" si="0"/>
        <v>8.23680487</v>
      </c>
      <c r="E69" s="4">
        <f t="shared" si="5"/>
        <v>39.98285519</v>
      </c>
      <c r="F69" s="4">
        <f t="shared" si="1"/>
        <v>48.21966006</v>
      </c>
      <c r="G69" s="33"/>
      <c r="H69" s="4">
        <f t="shared" si="2"/>
        <v>0</v>
      </c>
      <c r="I69" s="4">
        <f t="shared" si="6"/>
        <v>9587.648441130003</v>
      </c>
      <c r="J69" s="34"/>
      <c r="K69" s="36"/>
      <c r="L69" s="1"/>
    </row>
    <row r="70" spans="1:12" ht="12.75">
      <c r="A70" s="32"/>
      <c r="B70" s="32">
        <f t="shared" si="3"/>
        <v>57</v>
      </c>
      <c r="C70" s="50">
        <f t="shared" si="4"/>
        <v>40457</v>
      </c>
      <c r="D70" s="4">
        <f t="shared" si="0"/>
        <v>8.271124890000003</v>
      </c>
      <c r="E70" s="4">
        <f t="shared" si="5"/>
        <v>39.94853517</v>
      </c>
      <c r="F70" s="4">
        <f t="shared" si="1"/>
        <v>48.21966006</v>
      </c>
      <c r="G70" s="33"/>
      <c r="H70" s="4">
        <f t="shared" si="2"/>
        <v>0</v>
      </c>
      <c r="I70" s="4">
        <f t="shared" si="6"/>
        <v>9579.377316240003</v>
      </c>
      <c r="J70" s="34"/>
      <c r="K70" s="36"/>
      <c r="L70" s="1"/>
    </row>
    <row r="71" spans="1:12" ht="12.75">
      <c r="A71" s="32"/>
      <c r="B71" s="32">
        <f t="shared" si="3"/>
        <v>58</v>
      </c>
      <c r="C71" s="50">
        <f t="shared" si="4"/>
        <v>40488</v>
      </c>
      <c r="D71" s="4">
        <f t="shared" si="0"/>
        <v>8.30558791</v>
      </c>
      <c r="E71" s="4">
        <f t="shared" si="5"/>
        <v>39.91407215</v>
      </c>
      <c r="F71" s="4">
        <f t="shared" si="1"/>
        <v>48.21966006</v>
      </c>
      <c r="G71" s="33"/>
      <c r="H71" s="4">
        <f t="shared" si="2"/>
        <v>0</v>
      </c>
      <c r="I71" s="4">
        <f t="shared" si="6"/>
        <v>9571.071728330004</v>
      </c>
      <c r="J71" s="34"/>
      <c r="K71" s="36"/>
      <c r="L71" s="1"/>
    </row>
    <row r="72" spans="1:12" ht="12.75">
      <c r="A72" s="32"/>
      <c r="B72" s="32">
        <f t="shared" si="3"/>
        <v>59</v>
      </c>
      <c r="C72" s="50">
        <f t="shared" si="4"/>
        <v>40518</v>
      </c>
      <c r="D72" s="4">
        <f t="shared" si="0"/>
        <v>8.340194530000005</v>
      </c>
      <c r="E72" s="4">
        <f t="shared" si="5"/>
        <v>39.87946553</v>
      </c>
      <c r="F72" s="4">
        <f t="shared" si="1"/>
        <v>48.21966006</v>
      </c>
      <c r="G72" s="33"/>
      <c r="H72" s="4">
        <f t="shared" si="2"/>
        <v>0</v>
      </c>
      <c r="I72" s="4">
        <f t="shared" si="6"/>
        <v>9562.731533800004</v>
      </c>
      <c r="J72" s="34"/>
      <c r="K72" s="36"/>
      <c r="L72" s="1"/>
    </row>
    <row r="73" spans="1:12" ht="12.75">
      <c r="A73" s="32"/>
      <c r="B73" s="32">
        <f t="shared" si="3"/>
        <v>60</v>
      </c>
      <c r="C73" s="50">
        <f t="shared" si="4"/>
        <v>40549</v>
      </c>
      <c r="D73" s="4">
        <f t="shared" si="0"/>
        <v>8.374945340000004</v>
      </c>
      <c r="E73" s="4">
        <f t="shared" si="5"/>
        <v>39.84471472</v>
      </c>
      <c r="F73" s="4">
        <f t="shared" si="1"/>
        <v>48.21966006</v>
      </c>
      <c r="G73" s="33"/>
      <c r="H73" s="4">
        <f t="shared" si="2"/>
        <v>0</v>
      </c>
      <c r="I73" s="4">
        <f t="shared" si="6"/>
        <v>9554.356588460005</v>
      </c>
      <c r="J73" s="34"/>
      <c r="K73" s="36"/>
      <c r="L73" s="1"/>
    </row>
    <row r="74" spans="1:12" ht="12.75">
      <c r="A74" s="32"/>
      <c r="B74" s="32">
        <f t="shared" si="3"/>
        <v>61</v>
      </c>
      <c r="C74" s="50">
        <f t="shared" si="4"/>
        <v>40580</v>
      </c>
      <c r="D74" s="4">
        <f t="shared" si="0"/>
        <v>8.409840940000002</v>
      </c>
      <c r="E74" s="4">
        <f t="shared" si="5"/>
        <v>39.80981912</v>
      </c>
      <c r="F74" s="4">
        <f t="shared" si="1"/>
        <v>48.21966006</v>
      </c>
      <c r="G74" s="33"/>
      <c r="H74" s="4">
        <f t="shared" si="2"/>
        <v>0</v>
      </c>
      <c r="I74" s="4">
        <f t="shared" si="6"/>
        <v>9545.946747520005</v>
      </c>
      <c r="J74" s="34"/>
      <c r="K74" s="36"/>
      <c r="L74" s="1"/>
    </row>
    <row r="75" spans="1:12" ht="12.75">
      <c r="A75" s="32"/>
      <c r="B75" s="32">
        <f t="shared" si="3"/>
        <v>62</v>
      </c>
      <c r="C75" s="50">
        <f t="shared" si="4"/>
        <v>40608</v>
      </c>
      <c r="D75" s="4">
        <f t="shared" si="0"/>
        <v>8.444881950000003</v>
      </c>
      <c r="E75" s="4">
        <f t="shared" si="5"/>
        <v>39.77477811</v>
      </c>
      <c r="F75" s="4">
        <f t="shared" si="1"/>
        <v>48.21966006</v>
      </c>
      <c r="G75" s="33"/>
      <c r="H75" s="4">
        <f t="shared" si="2"/>
        <v>0</v>
      </c>
      <c r="I75" s="4">
        <f t="shared" si="6"/>
        <v>9537.501865570006</v>
      </c>
      <c r="J75" s="34"/>
      <c r="K75" s="36"/>
      <c r="L75" s="1"/>
    </row>
    <row r="76" spans="1:12" ht="12.75">
      <c r="A76" s="32"/>
      <c r="B76" s="32">
        <f t="shared" si="3"/>
        <v>63</v>
      </c>
      <c r="C76" s="50">
        <f t="shared" si="4"/>
        <v>40639</v>
      </c>
      <c r="D76" s="4">
        <f t="shared" si="0"/>
        <v>8.480068950000003</v>
      </c>
      <c r="E76" s="4">
        <f t="shared" si="5"/>
        <v>39.73959111</v>
      </c>
      <c r="F76" s="4">
        <f t="shared" si="1"/>
        <v>48.21966006</v>
      </c>
      <c r="G76" s="33"/>
      <c r="H76" s="4">
        <f t="shared" si="2"/>
        <v>0</v>
      </c>
      <c r="I76" s="4">
        <f t="shared" si="6"/>
        <v>9529.021796620005</v>
      </c>
      <c r="J76" s="34"/>
      <c r="K76" s="36"/>
      <c r="L76" s="1"/>
    </row>
    <row r="77" spans="1:12" ht="12.75">
      <c r="A77" s="32"/>
      <c r="B77" s="32">
        <f t="shared" si="3"/>
        <v>64</v>
      </c>
      <c r="C77" s="50">
        <f t="shared" si="4"/>
        <v>40669</v>
      </c>
      <c r="D77" s="4">
        <f t="shared" si="0"/>
        <v>8.51540257</v>
      </c>
      <c r="E77" s="4">
        <f t="shared" si="5"/>
        <v>39.70425749</v>
      </c>
      <c r="F77" s="4">
        <f t="shared" si="1"/>
        <v>48.21966006</v>
      </c>
      <c r="G77" s="33"/>
      <c r="H77" s="4">
        <f t="shared" si="2"/>
        <v>0</v>
      </c>
      <c r="I77" s="4">
        <f t="shared" si="6"/>
        <v>9520.506394050006</v>
      </c>
      <c r="J77" s="34"/>
      <c r="K77" s="36"/>
      <c r="L77" s="1"/>
    </row>
    <row r="78" spans="1:12" ht="12.75">
      <c r="A78" s="32"/>
      <c r="B78" s="32">
        <f t="shared" si="3"/>
        <v>65</v>
      </c>
      <c r="C78" s="50">
        <f t="shared" si="4"/>
        <v>40700</v>
      </c>
      <c r="D78" s="4">
        <f t="shared" si="0"/>
        <v>8.550883420000005</v>
      </c>
      <c r="E78" s="4">
        <f t="shared" si="5"/>
        <v>39.66877664</v>
      </c>
      <c r="F78" s="4">
        <f t="shared" si="1"/>
        <v>48.21966006</v>
      </c>
      <c r="G78" s="33"/>
      <c r="H78" s="4">
        <f t="shared" si="2"/>
        <v>0</v>
      </c>
      <c r="I78" s="4">
        <f t="shared" si="6"/>
        <v>9511.955510630005</v>
      </c>
      <c r="J78" s="34"/>
      <c r="K78" s="36"/>
      <c r="L78" s="1"/>
    </row>
    <row r="79" spans="1:12" ht="12.75">
      <c r="A79" s="32"/>
      <c r="B79" s="32">
        <f t="shared" si="3"/>
        <v>66</v>
      </c>
      <c r="C79" s="50">
        <f t="shared" si="4"/>
        <v>40730</v>
      </c>
      <c r="D79" s="4">
        <f aca="true" t="shared" si="7" ref="D79:D142">IF(B79="","",IF(I78&lt;$D$10,I78,F79-E79))</f>
        <v>8.5865121</v>
      </c>
      <c r="E79" s="4">
        <f t="shared" si="5"/>
        <v>39.63314796</v>
      </c>
      <c r="F79" s="4">
        <f aca="true" t="shared" si="8" ref="F79:F142">IF(B79="","",IF(I78&lt;$D$10,I78+E79,$D$10))</f>
        <v>48.21966006</v>
      </c>
      <c r="G79" s="33"/>
      <c r="H79" s="4">
        <f aca="true" t="shared" si="9" ref="H79:H142">IF(B79="","",IF(G79="",0,G79-F79))</f>
        <v>0</v>
      </c>
      <c r="I79" s="4">
        <f t="shared" si="6"/>
        <v>9503.368998530004</v>
      </c>
      <c r="J79" s="34"/>
      <c r="K79" s="36"/>
      <c r="L79" s="1"/>
    </row>
    <row r="80" spans="1:12" ht="12.75">
      <c r="A80" s="32"/>
      <c r="B80" s="32">
        <f aca="true" t="shared" si="10" ref="B80:B143">IF(I79="","",IF(I79=0,"",B79+1))</f>
        <v>67</v>
      </c>
      <c r="C80" s="50">
        <f aca="true" t="shared" si="11" ref="C80:C143">IF(B80="","",IF(DAY($C$14)&gt;27,DATE(YEAR(C79),MONTH(C79)+2,0),IF(DAY($C$14)&lt;28,DATE(YEAR(C79),MONTH(C79)+1,DAY($C$14)))))</f>
        <v>40761</v>
      </c>
      <c r="D80" s="4">
        <f t="shared" si="7"/>
        <v>8.62228923</v>
      </c>
      <c r="E80" s="4">
        <f t="shared" si="5"/>
        <v>39.59737083</v>
      </c>
      <c r="F80" s="4">
        <f t="shared" si="8"/>
        <v>48.21966006</v>
      </c>
      <c r="G80" s="33"/>
      <c r="H80" s="4">
        <f t="shared" si="9"/>
        <v>0</v>
      </c>
      <c r="I80" s="4">
        <f aca="true" t="shared" si="12" ref="I80:I143">IF(B80="","",I79-D80-H80)</f>
        <v>9494.746709300005</v>
      </c>
      <c r="J80" s="34"/>
      <c r="K80" s="36"/>
      <c r="L80" s="1"/>
    </row>
    <row r="81" spans="1:12" ht="12.75">
      <c r="A81" s="32"/>
      <c r="B81" s="32">
        <f t="shared" si="10"/>
        <v>68</v>
      </c>
      <c r="C81" s="50">
        <f t="shared" si="11"/>
        <v>40792</v>
      </c>
      <c r="D81" s="4">
        <f t="shared" si="7"/>
        <v>8.65821544</v>
      </c>
      <c r="E81" s="4">
        <f aca="true" t="shared" si="13" ref="E80:E143">IF(B81="","",ROUND(I80*$D$6/12,8))</f>
        <v>39.56144462</v>
      </c>
      <c r="F81" s="4">
        <f t="shared" si="8"/>
        <v>48.21966006</v>
      </c>
      <c r="G81" s="33"/>
      <c r="H81" s="4">
        <f t="shared" si="9"/>
        <v>0</v>
      </c>
      <c r="I81" s="4">
        <f t="shared" si="12"/>
        <v>9486.088493860005</v>
      </c>
      <c r="J81" s="34"/>
      <c r="K81" s="36"/>
      <c r="L81" s="1"/>
    </row>
    <row r="82" spans="1:12" ht="12.75">
      <c r="A82" s="32"/>
      <c r="B82" s="32">
        <f t="shared" si="10"/>
        <v>69</v>
      </c>
      <c r="C82" s="50">
        <f t="shared" si="11"/>
        <v>40822</v>
      </c>
      <c r="D82" s="4">
        <f t="shared" si="7"/>
        <v>8.69429134</v>
      </c>
      <c r="E82" s="4">
        <f t="shared" si="5"/>
        <v>39.52536872</v>
      </c>
      <c r="F82" s="4">
        <f t="shared" si="8"/>
        <v>48.21966006</v>
      </c>
      <c r="G82" s="33"/>
      <c r="H82" s="4">
        <f t="shared" si="9"/>
        <v>0</v>
      </c>
      <c r="I82" s="4">
        <f t="shared" si="12"/>
        <v>9477.394202520005</v>
      </c>
      <c r="J82" s="34"/>
      <c r="K82" s="36"/>
      <c r="L82" s="1"/>
    </row>
    <row r="83" spans="1:12" ht="12.75">
      <c r="A83" s="32"/>
      <c r="B83" s="32">
        <f t="shared" si="10"/>
        <v>70</v>
      </c>
      <c r="C83" s="50">
        <f t="shared" si="11"/>
        <v>40853</v>
      </c>
      <c r="D83" s="4">
        <f t="shared" si="7"/>
        <v>8.730517550000002</v>
      </c>
      <c r="E83" s="4">
        <f t="shared" si="13"/>
        <v>39.48914251</v>
      </c>
      <c r="F83" s="4">
        <f t="shared" si="8"/>
        <v>48.21966006</v>
      </c>
      <c r="G83" s="33"/>
      <c r="H83" s="4">
        <f t="shared" si="9"/>
        <v>0</v>
      </c>
      <c r="I83" s="4">
        <f t="shared" si="12"/>
        <v>9468.663684970004</v>
      </c>
      <c r="J83" s="34"/>
      <c r="K83" s="36"/>
      <c r="L83" s="1"/>
    </row>
    <row r="84" spans="1:12" ht="12.75">
      <c r="A84" s="32"/>
      <c r="B84" s="32">
        <f t="shared" si="10"/>
        <v>71</v>
      </c>
      <c r="C84" s="50">
        <f t="shared" si="11"/>
        <v>40883</v>
      </c>
      <c r="D84" s="4">
        <f t="shared" si="7"/>
        <v>8.766894710000003</v>
      </c>
      <c r="E84" s="4">
        <f t="shared" si="5"/>
        <v>39.45276535</v>
      </c>
      <c r="F84" s="4">
        <f t="shared" si="8"/>
        <v>48.21966006</v>
      </c>
      <c r="G84" s="33"/>
      <c r="H84" s="4">
        <f t="shared" si="9"/>
        <v>0</v>
      </c>
      <c r="I84" s="4">
        <f t="shared" si="12"/>
        <v>9459.896790260005</v>
      </c>
      <c r="J84" s="34"/>
      <c r="K84" s="36"/>
      <c r="L84" s="1"/>
    </row>
    <row r="85" spans="1:12" ht="12.75">
      <c r="A85" s="32"/>
      <c r="B85" s="32">
        <f t="shared" si="10"/>
        <v>72</v>
      </c>
      <c r="C85" s="50">
        <f t="shared" si="11"/>
        <v>40914</v>
      </c>
      <c r="D85" s="4">
        <f t="shared" si="7"/>
        <v>8.803423430000002</v>
      </c>
      <c r="E85" s="4">
        <f t="shared" si="13"/>
        <v>39.41623663</v>
      </c>
      <c r="F85" s="4">
        <f t="shared" si="8"/>
        <v>48.21966006</v>
      </c>
      <c r="G85" s="33"/>
      <c r="H85" s="4">
        <f t="shared" si="9"/>
        <v>0</v>
      </c>
      <c r="I85" s="4">
        <f t="shared" si="12"/>
        <v>9451.093366830006</v>
      </c>
      <c r="J85" s="34"/>
      <c r="K85" s="36"/>
      <c r="L85" s="1"/>
    </row>
    <row r="86" spans="1:12" ht="12.75">
      <c r="A86" s="32"/>
      <c r="B86" s="32">
        <f t="shared" si="10"/>
        <v>73</v>
      </c>
      <c r="C86" s="50">
        <f t="shared" si="11"/>
        <v>40945</v>
      </c>
      <c r="D86" s="4">
        <f t="shared" si="7"/>
        <v>8.840104360000005</v>
      </c>
      <c r="E86" s="4">
        <f t="shared" si="5"/>
        <v>39.3795557</v>
      </c>
      <c r="F86" s="4">
        <f t="shared" si="8"/>
        <v>48.21966006</v>
      </c>
      <c r="G86" s="33"/>
      <c r="H86" s="4">
        <f t="shared" si="9"/>
        <v>0</v>
      </c>
      <c r="I86" s="4">
        <f t="shared" si="12"/>
        <v>9442.253262470005</v>
      </c>
      <c r="J86" s="34"/>
      <c r="K86" s="36"/>
      <c r="L86" s="1"/>
    </row>
    <row r="87" spans="1:12" ht="12.75">
      <c r="A87" s="32"/>
      <c r="B87" s="32">
        <f t="shared" si="10"/>
        <v>74</v>
      </c>
      <c r="C87" s="50">
        <f t="shared" si="11"/>
        <v>40974</v>
      </c>
      <c r="D87" s="4">
        <f t="shared" si="7"/>
        <v>8.87693813</v>
      </c>
      <c r="E87" s="4">
        <f t="shared" si="13"/>
        <v>39.34272193</v>
      </c>
      <c r="F87" s="4">
        <f t="shared" si="8"/>
        <v>48.21966006</v>
      </c>
      <c r="G87" s="33"/>
      <c r="H87" s="4">
        <f t="shared" si="9"/>
        <v>0</v>
      </c>
      <c r="I87" s="4">
        <f t="shared" si="12"/>
        <v>9433.376324340004</v>
      </c>
      <c r="J87" s="34"/>
      <c r="K87" s="36"/>
      <c r="L87" s="1"/>
    </row>
    <row r="88" spans="1:12" ht="12.75">
      <c r="A88" s="32"/>
      <c r="B88" s="32">
        <f t="shared" si="10"/>
        <v>75</v>
      </c>
      <c r="C88" s="50">
        <f t="shared" si="11"/>
        <v>41005</v>
      </c>
      <c r="D88" s="4">
        <f t="shared" si="7"/>
        <v>8.913925380000002</v>
      </c>
      <c r="E88" s="4">
        <f t="shared" si="5"/>
        <v>39.30573468</v>
      </c>
      <c r="F88" s="4">
        <f t="shared" si="8"/>
        <v>48.21966006</v>
      </c>
      <c r="G88" s="33"/>
      <c r="H88" s="4">
        <f t="shared" si="9"/>
        <v>0</v>
      </c>
      <c r="I88" s="4">
        <f t="shared" si="12"/>
        <v>9424.462398960004</v>
      </c>
      <c r="J88" s="34"/>
      <c r="K88" s="36"/>
      <c r="L88" s="1"/>
    </row>
    <row r="89" spans="1:12" ht="12.75">
      <c r="A89" s="32"/>
      <c r="B89" s="32">
        <f t="shared" si="10"/>
        <v>76</v>
      </c>
      <c r="C89" s="50">
        <f t="shared" si="11"/>
        <v>41035</v>
      </c>
      <c r="D89" s="4">
        <f t="shared" si="7"/>
        <v>8.95106673</v>
      </c>
      <c r="E89" s="4">
        <f t="shared" si="13"/>
        <v>39.26859333</v>
      </c>
      <c r="F89" s="4">
        <f t="shared" si="8"/>
        <v>48.21966006</v>
      </c>
      <c r="G89" s="33"/>
      <c r="H89" s="4">
        <f t="shared" si="9"/>
        <v>0</v>
      </c>
      <c r="I89" s="4">
        <f t="shared" si="12"/>
        <v>9415.511332230004</v>
      </c>
      <c r="J89" s="34"/>
      <c r="K89" s="36"/>
      <c r="L89" s="1"/>
    </row>
    <row r="90" spans="1:12" ht="12.75">
      <c r="A90" s="32"/>
      <c r="B90" s="32">
        <f t="shared" si="10"/>
        <v>77</v>
      </c>
      <c r="C90" s="50">
        <f t="shared" si="11"/>
        <v>41066</v>
      </c>
      <c r="D90" s="4">
        <f t="shared" si="7"/>
        <v>8.98836284</v>
      </c>
      <c r="E90" s="4">
        <f t="shared" si="5"/>
        <v>39.23129722</v>
      </c>
      <c r="F90" s="4">
        <f t="shared" si="8"/>
        <v>48.21966006</v>
      </c>
      <c r="G90" s="33"/>
      <c r="H90" s="4">
        <f t="shared" si="9"/>
        <v>0</v>
      </c>
      <c r="I90" s="4">
        <f t="shared" si="12"/>
        <v>9406.522969390004</v>
      </c>
      <c r="J90" s="34"/>
      <c r="K90" s="36"/>
      <c r="L90" s="1"/>
    </row>
    <row r="91" spans="1:12" ht="12.75">
      <c r="A91" s="32"/>
      <c r="B91" s="32">
        <f t="shared" si="10"/>
        <v>78</v>
      </c>
      <c r="C91" s="50">
        <f t="shared" si="11"/>
        <v>41096</v>
      </c>
      <c r="D91" s="4">
        <f t="shared" si="7"/>
        <v>9.025814350000005</v>
      </c>
      <c r="E91" s="4">
        <f t="shared" si="13"/>
        <v>39.19384571</v>
      </c>
      <c r="F91" s="4">
        <f t="shared" si="8"/>
        <v>48.21966006</v>
      </c>
      <c r="G91" s="33"/>
      <c r="H91" s="4">
        <f t="shared" si="9"/>
        <v>0</v>
      </c>
      <c r="I91" s="4">
        <f t="shared" si="12"/>
        <v>9397.497155040004</v>
      </c>
      <c r="J91" s="34"/>
      <c r="K91" s="36"/>
      <c r="L91" s="1"/>
    </row>
    <row r="92" spans="1:12" ht="12.75">
      <c r="A92" s="32"/>
      <c r="B92" s="32">
        <f t="shared" si="10"/>
        <v>79</v>
      </c>
      <c r="C92" s="50">
        <f t="shared" si="11"/>
        <v>41127</v>
      </c>
      <c r="D92" s="4">
        <f t="shared" si="7"/>
        <v>9.063421910000002</v>
      </c>
      <c r="E92" s="4">
        <f t="shared" si="5"/>
        <v>39.15623815</v>
      </c>
      <c r="F92" s="4">
        <f t="shared" si="8"/>
        <v>48.21966006</v>
      </c>
      <c r="G92" s="33"/>
      <c r="H92" s="4">
        <f t="shared" si="9"/>
        <v>0</v>
      </c>
      <c r="I92" s="4">
        <f t="shared" si="12"/>
        <v>9388.433733130005</v>
      </c>
      <c r="J92" s="34"/>
      <c r="K92" s="36"/>
      <c r="L92" s="1"/>
    </row>
    <row r="93" spans="1:12" ht="12.75">
      <c r="A93" s="32"/>
      <c r="B93" s="32">
        <f t="shared" si="10"/>
        <v>80</v>
      </c>
      <c r="C93" s="50">
        <f t="shared" si="11"/>
        <v>41158</v>
      </c>
      <c r="D93" s="4">
        <f t="shared" si="7"/>
        <v>9.101186170000005</v>
      </c>
      <c r="E93" s="4">
        <f t="shared" si="13"/>
        <v>39.11847389</v>
      </c>
      <c r="F93" s="4">
        <f t="shared" si="8"/>
        <v>48.21966006</v>
      </c>
      <c r="G93" s="33"/>
      <c r="H93" s="4">
        <f t="shared" si="9"/>
        <v>0</v>
      </c>
      <c r="I93" s="4">
        <f t="shared" si="12"/>
        <v>9379.332546960004</v>
      </c>
      <c r="J93" s="34"/>
      <c r="K93" s="36"/>
      <c r="L93" s="1"/>
    </row>
    <row r="94" spans="1:12" ht="12.75">
      <c r="A94" s="32"/>
      <c r="B94" s="32">
        <f t="shared" si="10"/>
        <v>81</v>
      </c>
      <c r="C94" s="50">
        <f t="shared" si="11"/>
        <v>41188</v>
      </c>
      <c r="D94" s="4">
        <f t="shared" si="7"/>
        <v>9.139107780000003</v>
      </c>
      <c r="E94" s="4">
        <f t="shared" si="5"/>
        <v>39.08055228</v>
      </c>
      <c r="F94" s="4">
        <f t="shared" si="8"/>
        <v>48.21966006</v>
      </c>
      <c r="G94" s="33"/>
      <c r="H94" s="4">
        <f t="shared" si="9"/>
        <v>0</v>
      </c>
      <c r="I94" s="4">
        <f t="shared" si="12"/>
        <v>9370.193439180004</v>
      </c>
      <c r="J94" s="34"/>
      <c r="K94" s="36"/>
      <c r="L94" s="1"/>
    </row>
    <row r="95" spans="1:12" ht="12.75">
      <c r="A95" s="32"/>
      <c r="B95" s="32">
        <f t="shared" si="10"/>
        <v>82</v>
      </c>
      <c r="C95" s="50">
        <f t="shared" si="11"/>
        <v>41219</v>
      </c>
      <c r="D95" s="4">
        <f t="shared" si="7"/>
        <v>9.177187400000001</v>
      </c>
      <c r="E95" s="4">
        <f t="shared" si="13"/>
        <v>39.04247266</v>
      </c>
      <c r="F95" s="4">
        <f t="shared" si="8"/>
        <v>48.21966006</v>
      </c>
      <c r="G95" s="33"/>
      <c r="H95" s="4">
        <f t="shared" si="9"/>
        <v>0</v>
      </c>
      <c r="I95" s="4">
        <f t="shared" si="12"/>
        <v>9361.016251780004</v>
      </c>
      <c r="J95" s="34"/>
      <c r="K95" s="36"/>
      <c r="L95" s="1"/>
    </row>
    <row r="96" spans="1:12" ht="12.75">
      <c r="A96" s="32"/>
      <c r="B96" s="32">
        <f t="shared" si="10"/>
        <v>83</v>
      </c>
      <c r="C96" s="50">
        <f t="shared" si="11"/>
        <v>41249</v>
      </c>
      <c r="D96" s="4">
        <f t="shared" si="7"/>
        <v>9.215425680000003</v>
      </c>
      <c r="E96" s="4">
        <f t="shared" si="5"/>
        <v>39.00423438</v>
      </c>
      <c r="F96" s="4">
        <f t="shared" si="8"/>
        <v>48.21966006</v>
      </c>
      <c r="G96" s="33"/>
      <c r="H96" s="4">
        <f t="shared" si="9"/>
        <v>0</v>
      </c>
      <c r="I96" s="4">
        <f t="shared" si="12"/>
        <v>9351.800826100003</v>
      </c>
      <c r="J96" s="34"/>
      <c r="K96" s="36"/>
      <c r="L96" s="1"/>
    </row>
    <row r="97" spans="1:12" ht="12.75">
      <c r="A97" s="32"/>
      <c r="B97" s="32">
        <f t="shared" si="10"/>
        <v>84</v>
      </c>
      <c r="C97" s="50">
        <f t="shared" si="11"/>
        <v>41280</v>
      </c>
      <c r="D97" s="4">
        <f t="shared" si="7"/>
        <v>9.253823280000006</v>
      </c>
      <c r="E97" s="4">
        <f t="shared" si="13"/>
        <v>38.96583678</v>
      </c>
      <c r="F97" s="4">
        <f t="shared" si="8"/>
        <v>48.21966006</v>
      </c>
      <c r="G97" s="33"/>
      <c r="H97" s="4">
        <f t="shared" si="9"/>
        <v>0</v>
      </c>
      <c r="I97" s="4">
        <f t="shared" si="12"/>
        <v>9342.547002820003</v>
      </c>
      <c r="J97" s="34"/>
      <c r="K97" s="36"/>
      <c r="L97" s="1"/>
    </row>
    <row r="98" spans="1:12" ht="12.75">
      <c r="A98" s="32"/>
      <c r="B98" s="32">
        <f t="shared" si="10"/>
        <v>85</v>
      </c>
      <c r="C98" s="50">
        <f t="shared" si="11"/>
        <v>41311</v>
      </c>
      <c r="D98" s="4">
        <f t="shared" si="7"/>
        <v>9.292380880000003</v>
      </c>
      <c r="E98" s="4">
        <f t="shared" si="5"/>
        <v>38.92727918</v>
      </c>
      <c r="F98" s="4">
        <f t="shared" si="8"/>
        <v>48.21966006</v>
      </c>
      <c r="G98" s="33"/>
      <c r="H98" s="4">
        <f t="shared" si="9"/>
        <v>0</v>
      </c>
      <c r="I98" s="4">
        <f t="shared" si="12"/>
        <v>9333.254621940003</v>
      </c>
      <c r="J98" s="34"/>
      <c r="K98" s="36"/>
      <c r="L98" s="1"/>
    </row>
    <row r="99" spans="1:12" ht="12.75">
      <c r="A99" s="32"/>
      <c r="B99" s="32">
        <f t="shared" si="10"/>
        <v>86</v>
      </c>
      <c r="C99" s="50">
        <f t="shared" si="11"/>
        <v>41339</v>
      </c>
      <c r="D99" s="4">
        <f t="shared" si="7"/>
        <v>9.33109914</v>
      </c>
      <c r="E99" s="4">
        <f t="shared" si="13"/>
        <v>38.88856092</v>
      </c>
      <c r="F99" s="4">
        <f t="shared" si="8"/>
        <v>48.21966006</v>
      </c>
      <c r="G99" s="33"/>
      <c r="H99" s="4">
        <f t="shared" si="9"/>
        <v>0</v>
      </c>
      <c r="I99" s="4">
        <f t="shared" si="12"/>
        <v>9323.923522800003</v>
      </c>
      <c r="J99" s="34"/>
      <c r="K99" s="36"/>
      <c r="L99" s="1"/>
    </row>
    <row r="100" spans="1:12" ht="12.75">
      <c r="A100" s="32"/>
      <c r="B100" s="32">
        <f t="shared" si="10"/>
        <v>87</v>
      </c>
      <c r="C100" s="50">
        <f t="shared" si="11"/>
        <v>41370</v>
      </c>
      <c r="D100" s="4">
        <f t="shared" si="7"/>
        <v>9.369978710000005</v>
      </c>
      <c r="E100" s="4">
        <f t="shared" si="5"/>
        <v>38.84968135</v>
      </c>
      <c r="F100" s="4">
        <f t="shared" si="8"/>
        <v>48.21966006</v>
      </c>
      <c r="G100" s="33"/>
      <c r="H100" s="4">
        <f t="shared" si="9"/>
        <v>0</v>
      </c>
      <c r="I100" s="4">
        <f t="shared" si="12"/>
        <v>9314.553544090004</v>
      </c>
      <c r="J100" s="34"/>
      <c r="K100" s="36"/>
      <c r="L100" s="1"/>
    </row>
    <row r="101" spans="1:12" ht="12.75">
      <c r="A101" s="32"/>
      <c r="B101" s="32">
        <f t="shared" si="10"/>
        <v>88</v>
      </c>
      <c r="C101" s="50">
        <f t="shared" si="11"/>
        <v>41400</v>
      </c>
      <c r="D101" s="4">
        <f t="shared" si="7"/>
        <v>9.40902029</v>
      </c>
      <c r="E101" s="4">
        <f t="shared" si="13"/>
        <v>38.81063977</v>
      </c>
      <c r="F101" s="4">
        <f t="shared" si="8"/>
        <v>48.21966006</v>
      </c>
      <c r="G101" s="33"/>
      <c r="H101" s="4">
        <f t="shared" si="9"/>
        <v>0</v>
      </c>
      <c r="I101" s="4">
        <f t="shared" si="12"/>
        <v>9305.144523800003</v>
      </c>
      <c r="J101" s="34"/>
      <c r="K101" s="36"/>
      <c r="L101" s="1"/>
    </row>
    <row r="102" spans="1:12" ht="12.75">
      <c r="A102" s="32"/>
      <c r="B102" s="32">
        <f t="shared" si="10"/>
        <v>89</v>
      </c>
      <c r="C102" s="50">
        <f t="shared" si="11"/>
        <v>41431</v>
      </c>
      <c r="D102" s="4">
        <f t="shared" si="7"/>
        <v>9.448224540000005</v>
      </c>
      <c r="E102" s="4">
        <f t="shared" si="5"/>
        <v>38.77143552</v>
      </c>
      <c r="F102" s="4">
        <f t="shared" si="8"/>
        <v>48.21966006</v>
      </c>
      <c r="G102" s="33"/>
      <c r="H102" s="4">
        <f t="shared" si="9"/>
        <v>0</v>
      </c>
      <c r="I102" s="4">
        <f t="shared" si="12"/>
        <v>9295.696299260004</v>
      </c>
      <c r="J102" s="34"/>
      <c r="K102" s="36"/>
      <c r="L102" s="1"/>
    </row>
    <row r="103" spans="1:12" ht="12.75">
      <c r="A103" s="32"/>
      <c r="B103" s="32">
        <f t="shared" si="10"/>
        <v>90</v>
      </c>
      <c r="C103" s="50">
        <f t="shared" si="11"/>
        <v>41461</v>
      </c>
      <c r="D103" s="4">
        <f t="shared" si="7"/>
        <v>9.487592150000005</v>
      </c>
      <c r="E103" s="4">
        <f t="shared" si="13"/>
        <v>38.73206791</v>
      </c>
      <c r="F103" s="4">
        <f t="shared" si="8"/>
        <v>48.21966006</v>
      </c>
      <c r="G103" s="33"/>
      <c r="H103" s="4">
        <f t="shared" si="9"/>
        <v>0</v>
      </c>
      <c r="I103" s="4">
        <f t="shared" si="12"/>
        <v>9286.208707110003</v>
      </c>
      <c r="J103" s="34"/>
      <c r="K103" s="36"/>
      <c r="L103" s="1"/>
    </row>
    <row r="104" spans="1:12" ht="12.75">
      <c r="A104" s="32"/>
      <c r="B104" s="32">
        <f t="shared" si="10"/>
        <v>91</v>
      </c>
      <c r="C104" s="50">
        <f t="shared" si="11"/>
        <v>41492</v>
      </c>
      <c r="D104" s="4">
        <f t="shared" si="7"/>
        <v>9.527123780000004</v>
      </c>
      <c r="E104" s="4">
        <f t="shared" si="5"/>
        <v>38.69253628</v>
      </c>
      <c r="F104" s="4">
        <f t="shared" si="8"/>
        <v>48.21966006</v>
      </c>
      <c r="G104" s="33"/>
      <c r="H104" s="4">
        <f t="shared" si="9"/>
        <v>0</v>
      </c>
      <c r="I104" s="4">
        <f t="shared" si="12"/>
        <v>9276.681583330002</v>
      </c>
      <c r="J104" s="34"/>
      <c r="K104" s="36"/>
      <c r="L104" s="1"/>
    </row>
    <row r="105" spans="1:12" ht="12.75">
      <c r="A105" s="32"/>
      <c r="B105" s="32">
        <f t="shared" si="10"/>
        <v>92</v>
      </c>
      <c r="C105" s="50">
        <f t="shared" si="11"/>
        <v>41523</v>
      </c>
      <c r="D105" s="4">
        <f t="shared" si="7"/>
        <v>9.566820130000004</v>
      </c>
      <c r="E105" s="4">
        <f t="shared" si="13"/>
        <v>38.65283993</v>
      </c>
      <c r="F105" s="4">
        <f t="shared" si="8"/>
        <v>48.21966006</v>
      </c>
      <c r="G105" s="33"/>
      <c r="H105" s="4">
        <f t="shared" si="9"/>
        <v>0</v>
      </c>
      <c r="I105" s="4">
        <f t="shared" si="12"/>
        <v>9267.114763200003</v>
      </c>
      <c r="J105" s="34"/>
      <c r="K105" s="36"/>
      <c r="L105" s="1"/>
    </row>
    <row r="106" spans="1:12" ht="12.75">
      <c r="A106" s="32"/>
      <c r="B106" s="32">
        <f t="shared" si="10"/>
        <v>93</v>
      </c>
      <c r="C106" s="50">
        <f t="shared" si="11"/>
        <v>41553</v>
      </c>
      <c r="D106" s="4">
        <f t="shared" si="7"/>
        <v>9.606681880000004</v>
      </c>
      <c r="E106" s="4">
        <f t="shared" si="5"/>
        <v>38.61297818</v>
      </c>
      <c r="F106" s="4">
        <f t="shared" si="8"/>
        <v>48.21966006</v>
      </c>
      <c r="G106" s="33"/>
      <c r="H106" s="4">
        <f t="shared" si="9"/>
        <v>0</v>
      </c>
      <c r="I106" s="4">
        <f t="shared" si="12"/>
        <v>9257.508081320002</v>
      </c>
      <c r="J106" s="34"/>
      <c r="K106" s="36"/>
      <c r="L106" s="1"/>
    </row>
    <row r="107" spans="1:12" ht="12.75">
      <c r="A107" s="32"/>
      <c r="B107" s="32">
        <f t="shared" si="10"/>
        <v>94</v>
      </c>
      <c r="C107" s="50">
        <f t="shared" si="11"/>
        <v>41584</v>
      </c>
      <c r="D107" s="4">
        <f t="shared" si="7"/>
        <v>9.646709720000004</v>
      </c>
      <c r="E107" s="4">
        <f t="shared" si="13"/>
        <v>38.57295034</v>
      </c>
      <c r="F107" s="4">
        <f t="shared" si="8"/>
        <v>48.21966006</v>
      </c>
      <c r="G107" s="33"/>
      <c r="H107" s="4">
        <f t="shared" si="9"/>
        <v>0</v>
      </c>
      <c r="I107" s="4">
        <f t="shared" si="12"/>
        <v>9247.861371600002</v>
      </c>
      <c r="J107" s="34"/>
      <c r="K107" s="36"/>
      <c r="L107" s="1"/>
    </row>
    <row r="108" spans="1:12" ht="12.75">
      <c r="A108" s="32"/>
      <c r="B108" s="32">
        <f t="shared" si="10"/>
        <v>95</v>
      </c>
      <c r="C108" s="50">
        <f t="shared" si="11"/>
        <v>41614</v>
      </c>
      <c r="D108" s="4">
        <f t="shared" si="7"/>
        <v>9.686904340000005</v>
      </c>
      <c r="E108" s="4">
        <f t="shared" si="5"/>
        <v>38.53275572</v>
      </c>
      <c r="F108" s="4">
        <f t="shared" si="8"/>
        <v>48.21966006</v>
      </c>
      <c r="G108" s="33"/>
      <c r="H108" s="4">
        <f t="shared" si="9"/>
        <v>0</v>
      </c>
      <c r="I108" s="4">
        <f t="shared" si="12"/>
        <v>9238.174467260002</v>
      </c>
      <c r="J108" s="34"/>
      <c r="K108" s="36"/>
      <c r="L108" s="1"/>
    </row>
    <row r="109" spans="1:12" ht="12.75">
      <c r="A109" s="32"/>
      <c r="B109" s="32">
        <f t="shared" si="10"/>
        <v>96</v>
      </c>
      <c r="C109" s="50">
        <f t="shared" si="11"/>
        <v>41645</v>
      </c>
      <c r="D109" s="4">
        <f t="shared" si="7"/>
        <v>9.727266450000002</v>
      </c>
      <c r="E109" s="4">
        <f t="shared" si="13"/>
        <v>38.49239361</v>
      </c>
      <c r="F109" s="4">
        <f t="shared" si="8"/>
        <v>48.21966006</v>
      </c>
      <c r="G109" s="33"/>
      <c r="H109" s="4">
        <f t="shared" si="9"/>
        <v>0</v>
      </c>
      <c r="I109" s="4">
        <f t="shared" si="12"/>
        <v>9228.447200810002</v>
      </c>
      <c r="J109" s="34"/>
      <c r="K109" s="36"/>
      <c r="L109" s="1"/>
    </row>
    <row r="110" spans="1:12" ht="12.75">
      <c r="A110" s="32"/>
      <c r="B110" s="32">
        <f t="shared" si="10"/>
        <v>97</v>
      </c>
      <c r="C110" s="50">
        <f t="shared" si="11"/>
        <v>41676</v>
      </c>
      <c r="D110" s="4">
        <f t="shared" si="7"/>
        <v>9.76779672</v>
      </c>
      <c r="E110" s="4">
        <f t="shared" si="5"/>
        <v>38.45186334</v>
      </c>
      <c r="F110" s="4">
        <f t="shared" si="8"/>
        <v>48.21966006</v>
      </c>
      <c r="G110" s="33"/>
      <c r="H110" s="4">
        <f t="shared" si="9"/>
        <v>0</v>
      </c>
      <c r="I110" s="4">
        <f t="shared" si="12"/>
        <v>9218.679404090002</v>
      </c>
      <c r="J110" s="34"/>
      <c r="K110" s="36"/>
      <c r="L110" s="1"/>
    </row>
    <row r="111" spans="1:12" ht="12.75">
      <c r="A111" s="32"/>
      <c r="B111" s="32">
        <f t="shared" si="10"/>
        <v>98</v>
      </c>
      <c r="C111" s="50">
        <f t="shared" si="11"/>
        <v>41704</v>
      </c>
      <c r="D111" s="4">
        <f t="shared" si="7"/>
        <v>9.808495880000002</v>
      </c>
      <c r="E111" s="4">
        <f t="shared" si="13"/>
        <v>38.41116418</v>
      </c>
      <c r="F111" s="4">
        <f t="shared" si="8"/>
        <v>48.21966006</v>
      </c>
      <c r="G111" s="33"/>
      <c r="H111" s="4">
        <f t="shared" si="9"/>
        <v>0</v>
      </c>
      <c r="I111" s="4">
        <f t="shared" si="12"/>
        <v>9208.870908210003</v>
      </c>
      <c r="J111" s="34"/>
      <c r="K111" s="36"/>
      <c r="L111" s="1"/>
    </row>
    <row r="112" spans="1:12" ht="12.75">
      <c r="A112" s="32"/>
      <c r="B112" s="32">
        <f t="shared" si="10"/>
        <v>99</v>
      </c>
      <c r="C112" s="50">
        <f t="shared" si="11"/>
        <v>41735</v>
      </c>
      <c r="D112" s="4">
        <f t="shared" si="7"/>
        <v>9.849364610000002</v>
      </c>
      <c r="E112" s="4">
        <f t="shared" si="5"/>
        <v>38.37029545</v>
      </c>
      <c r="F112" s="4">
        <f t="shared" si="8"/>
        <v>48.21966006</v>
      </c>
      <c r="G112" s="33"/>
      <c r="H112" s="4">
        <f t="shared" si="9"/>
        <v>0</v>
      </c>
      <c r="I112" s="4">
        <f t="shared" si="12"/>
        <v>9199.021543600003</v>
      </c>
      <c r="J112" s="34"/>
      <c r="K112" s="36"/>
      <c r="L112" s="1"/>
    </row>
    <row r="113" spans="1:12" ht="12.75">
      <c r="A113" s="32"/>
      <c r="B113" s="32">
        <f t="shared" si="10"/>
        <v>100</v>
      </c>
      <c r="C113" s="50">
        <f t="shared" si="11"/>
        <v>41765</v>
      </c>
      <c r="D113" s="4">
        <f t="shared" si="7"/>
        <v>9.890403630000002</v>
      </c>
      <c r="E113" s="4">
        <f t="shared" si="13"/>
        <v>38.32925643</v>
      </c>
      <c r="F113" s="4">
        <f t="shared" si="8"/>
        <v>48.21966006</v>
      </c>
      <c r="G113" s="33"/>
      <c r="H113" s="4">
        <f t="shared" si="9"/>
        <v>0</v>
      </c>
      <c r="I113" s="4">
        <f t="shared" si="12"/>
        <v>9189.131139970004</v>
      </c>
      <c r="J113" s="34"/>
      <c r="K113" s="36"/>
      <c r="L113" s="1"/>
    </row>
    <row r="114" spans="1:12" ht="12.75">
      <c r="A114" s="32"/>
      <c r="B114" s="32">
        <f t="shared" si="10"/>
        <v>101</v>
      </c>
      <c r="C114" s="50">
        <f t="shared" si="11"/>
        <v>41796</v>
      </c>
      <c r="D114" s="4">
        <f t="shared" si="7"/>
        <v>9.931613640000002</v>
      </c>
      <c r="E114" s="4">
        <f t="shared" si="5"/>
        <v>38.28804642</v>
      </c>
      <c r="F114" s="4">
        <f t="shared" si="8"/>
        <v>48.21966006</v>
      </c>
      <c r="G114" s="33"/>
      <c r="H114" s="4">
        <f t="shared" si="9"/>
        <v>0</v>
      </c>
      <c r="I114" s="4">
        <f t="shared" si="12"/>
        <v>9179.199526330005</v>
      </c>
      <c r="J114" s="34"/>
      <c r="K114" s="36"/>
      <c r="L114" s="1"/>
    </row>
    <row r="115" spans="1:12" ht="12.75">
      <c r="A115" s="32"/>
      <c r="B115" s="32">
        <f t="shared" si="10"/>
        <v>102</v>
      </c>
      <c r="C115" s="50">
        <f t="shared" si="11"/>
        <v>41826</v>
      </c>
      <c r="D115" s="4">
        <f t="shared" si="7"/>
        <v>9.97299537</v>
      </c>
      <c r="E115" s="4">
        <f t="shared" si="13"/>
        <v>38.24666469</v>
      </c>
      <c r="F115" s="4">
        <f t="shared" si="8"/>
        <v>48.21966006</v>
      </c>
      <c r="G115" s="33"/>
      <c r="H115" s="4">
        <f t="shared" si="9"/>
        <v>0</v>
      </c>
      <c r="I115" s="4">
        <f t="shared" si="12"/>
        <v>9169.226530960004</v>
      </c>
      <c r="J115" s="34"/>
      <c r="K115" s="36"/>
      <c r="L115" s="1"/>
    </row>
    <row r="116" spans="1:12" ht="12.75">
      <c r="A116" s="32"/>
      <c r="B116" s="32">
        <f t="shared" si="10"/>
        <v>103</v>
      </c>
      <c r="C116" s="50">
        <f t="shared" si="11"/>
        <v>41857</v>
      </c>
      <c r="D116" s="4">
        <f t="shared" si="7"/>
        <v>10.014549510000002</v>
      </c>
      <c r="E116" s="4">
        <f t="shared" si="5"/>
        <v>38.20511055</v>
      </c>
      <c r="F116" s="4">
        <f t="shared" si="8"/>
        <v>48.21966006</v>
      </c>
      <c r="G116" s="33"/>
      <c r="H116" s="4">
        <f t="shared" si="9"/>
        <v>0</v>
      </c>
      <c r="I116" s="4">
        <f t="shared" si="12"/>
        <v>9159.211981450004</v>
      </c>
      <c r="J116" s="34"/>
      <c r="K116" s="36"/>
      <c r="L116" s="1"/>
    </row>
    <row r="117" spans="1:12" ht="12.75">
      <c r="A117" s="32"/>
      <c r="B117" s="32">
        <f t="shared" si="10"/>
        <v>104</v>
      </c>
      <c r="C117" s="50">
        <f t="shared" si="11"/>
        <v>41888</v>
      </c>
      <c r="D117" s="4">
        <f t="shared" si="7"/>
        <v>10.0562768</v>
      </c>
      <c r="E117" s="4">
        <f t="shared" si="13"/>
        <v>38.16338326</v>
      </c>
      <c r="F117" s="4">
        <f t="shared" si="8"/>
        <v>48.21966006</v>
      </c>
      <c r="G117" s="33"/>
      <c r="H117" s="4">
        <f t="shared" si="9"/>
        <v>0</v>
      </c>
      <c r="I117" s="4">
        <f t="shared" si="12"/>
        <v>9149.155704650004</v>
      </c>
      <c r="J117" s="34"/>
      <c r="K117" s="36"/>
      <c r="L117" s="1"/>
    </row>
    <row r="118" spans="1:12" ht="12.75">
      <c r="A118" s="32"/>
      <c r="B118" s="32">
        <f t="shared" si="10"/>
        <v>105</v>
      </c>
      <c r="C118" s="50">
        <f t="shared" si="11"/>
        <v>41918</v>
      </c>
      <c r="D118" s="4">
        <f t="shared" si="7"/>
        <v>10.098177960000001</v>
      </c>
      <c r="E118" s="4">
        <f t="shared" si="5"/>
        <v>38.1214821</v>
      </c>
      <c r="F118" s="4">
        <f t="shared" si="8"/>
        <v>48.21966006</v>
      </c>
      <c r="G118" s="33"/>
      <c r="H118" s="4">
        <f t="shared" si="9"/>
        <v>0</v>
      </c>
      <c r="I118" s="4">
        <f t="shared" si="12"/>
        <v>9139.057526690003</v>
      </c>
      <c r="J118" s="34"/>
      <c r="K118" s="36"/>
      <c r="L118" s="1"/>
    </row>
    <row r="119" spans="1:12" ht="12.75">
      <c r="A119" s="32"/>
      <c r="B119" s="32">
        <f t="shared" si="10"/>
        <v>106</v>
      </c>
      <c r="C119" s="50">
        <f t="shared" si="11"/>
        <v>41949</v>
      </c>
      <c r="D119" s="4">
        <f t="shared" si="7"/>
        <v>10.140253700000002</v>
      </c>
      <c r="E119" s="4">
        <f t="shared" si="13"/>
        <v>38.07940636</v>
      </c>
      <c r="F119" s="4">
        <f t="shared" si="8"/>
        <v>48.21966006</v>
      </c>
      <c r="G119" s="33"/>
      <c r="H119" s="4">
        <f t="shared" si="9"/>
        <v>0</v>
      </c>
      <c r="I119" s="4">
        <f t="shared" si="12"/>
        <v>9128.917272990004</v>
      </c>
      <c r="J119" s="34"/>
      <c r="K119" s="36"/>
      <c r="L119" s="1"/>
    </row>
    <row r="120" spans="1:12" ht="12.75">
      <c r="A120" s="32"/>
      <c r="B120" s="32">
        <f t="shared" si="10"/>
        <v>107</v>
      </c>
      <c r="C120" s="50">
        <f t="shared" si="11"/>
        <v>41979</v>
      </c>
      <c r="D120" s="4">
        <f t="shared" si="7"/>
        <v>10.18250476</v>
      </c>
      <c r="E120" s="4">
        <f t="shared" si="5"/>
        <v>38.0371553</v>
      </c>
      <c r="F120" s="4">
        <f t="shared" si="8"/>
        <v>48.21966006</v>
      </c>
      <c r="G120" s="33"/>
      <c r="H120" s="4">
        <f t="shared" si="9"/>
        <v>0</v>
      </c>
      <c r="I120" s="4">
        <f t="shared" si="12"/>
        <v>9118.734768230004</v>
      </c>
      <c r="J120" s="34"/>
      <c r="K120" s="36"/>
      <c r="L120" s="1"/>
    </row>
    <row r="121" spans="1:12" ht="12.75">
      <c r="A121" s="32"/>
      <c r="B121" s="32">
        <f t="shared" si="10"/>
        <v>108</v>
      </c>
      <c r="C121" s="50">
        <f t="shared" si="11"/>
        <v>42010</v>
      </c>
      <c r="D121" s="4">
        <f t="shared" si="7"/>
        <v>10.224931860000005</v>
      </c>
      <c r="E121" s="4">
        <f t="shared" si="13"/>
        <v>37.9947282</v>
      </c>
      <c r="F121" s="4">
        <f t="shared" si="8"/>
        <v>48.21966006</v>
      </c>
      <c r="G121" s="33"/>
      <c r="H121" s="4">
        <f t="shared" si="9"/>
        <v>0</v>
      </c>
      <c r="I121" s="4">
        <f t="shared" si="12"/>
        <v>9108.509836370004</v>
      </c>
      <c r="J121" s="34"/>
      <c r="K121" s="36"/>
      <c r="L121" s="1"/>
    </row>
    <row r="122" spans="1:12" ht="12.75">
      <c r="A122" s="32"/>
      <c r="B122" s="32">
        <f t="shared" si="10"/>
        <v>109</v>
      </c>
      <c r="C122" s="50">
        <f t="shared" si="11"/>
        <v>42041</v>
      </c>
      <c r="D122" s="4">
        <f t="shared" si="7"/>
        <v>10.26753574</v>
      </c>
      <c r="E122" s="4">
        <f t="shared" si="5"/>
        <v>37.95212432</v>
      </c>
      <c r="F122" s="4">
        <f t="shared" si="8"/>
        <v>48.21966006</v>
      </c>
      <c r="G122" s="33"/>
      <c r="H122" s="4">
        <f t="shared" si="9"/>
        <v>0</v>
      </c>
      <c r="I122" s="4">
        <f t="shared" si="12"/>
        <v>9098.242300630003</v>
      </c>
      <c r="J122" s="34"/>
      <c r="K122" s="36"/>
      <c r="L122" s="1"/>
    </row>
    <row r="123" spans="1:12" ht="12.75">
      <c r="A123" s="32"/>
      <c r="B123" s="32">
        <f t="shared" si="10"/>
        <v>110</v>
      </c>
      <c r="C123" s="50">
        <f t="shared" si="11"/>
        <v>42069</v>
      </c>
      <c r="D123" s="4">
        <f t="shared" si="7"/>
        <v>10.310317140000002</v>
      </c>
      <c r="E123" s="4">
        <f t="shared" si="13"/>
        <v>37.90934292</v>
      </c>
      <c r="F123" s="4">
        <f t="shared" si="8"/>
        <v>48.21966006</v>
      </c>
      <c r="G123" s="33"/>
      <c r="H123" s="4">
        <f t="shared" si="9"/>
        <v>0</v>
      </c>
      <c r="I123" s="4">
        <f t="shared" si="12"/>
        <v>9087.931983490003</v>
      </c>
      <c r="J123" s="34"/>
      <c r="K123" s="36"/>
      <c r="L123" s="1"/>
    </row>
    <row r="124" spans="1:12" ht="12.75">
      <c r="A124" s="32"/>
      <c r="B124" s="32">
        <f t="shared" si="10"/>
        <v>111</v>
      </c>
      <c r="C124" s="50">
        <f t="shared" si="11"/>
        <v>42100</v>
      </c>
      <c r="D124" s="4">
        <f t="shared" si="7"/>
        <v>10.353276800000003</v>
      </c>
      <c r="E124" s="4">
        <f t="shared" si="5"/>
        <v>37.86638326</v>
      </c>
      <c r="F124" s="4">
        <f t="shared" si="8"/>
        <v>48.21966006</v>
      </c>
      <c r="G124" s="33"/>
      <c r="H124" s="4">
        <f t="shared" si="9"/>
        <v>0</v>
      </c>
      <c r="I124" s="4">
        <f t="shared" si="12"/>
        <v>9077.578706690003</v>
      </c>
      <c r="J124" s="34"/>
      <c r="K124" s="36"/>
      <c r="L124" s="1"/>
    </row>
    <row r="125" spans="1:12" ht="12.75">
      <c r="A125" s="32"/>
      <c r="B125" s="32">
        <f t="shared" si="10"/>
        <v>112</v>
      </c>
      <c r="C125" s="50">
        <f t="shared" si="11"/>
        <v>42130</v>
      </c>
      <c r="D125" s="4">
        <f t="shared" si="7"/>
        <v>10.39641545</v>
      </c>
      <c r="E125" s="4">
        <f t="shared" si="13"/>
        <v>37.82324461</v>
      </c>
      <c r="F125" s="4">
        <f t="shared" si="8"/>
        <v>48.21966006</v>
      </c>
      <c r="G125" s="33"/>
      <c r="H125" s="4">
        <f t="shared" si="9"/>
        <v>0</v>
      </c>
      <c r="I125" s="4">
        <f t="shared" si="12"/>
        <v>9067.182291240002</v>
      </c>
      <c r="J125" s="34"/>
      <c r="K125" s="36"/>
      <c r="L125" s="1"/>
    </row>
    <row r="126" spans="1:12" ht="12.75">
      <c r="A126" s="32"/>
      <c r="B126" s="32">
        <f t="shared" si="10"/>
        <v>113</v>
      </c>
      <c r="C126" s="50">
        <f t="shared" si="11"/>
        <v>42161</v>
      </c>
      <c r="D126" s="4">
        <f t="shared" si="7"/>
        <v>10.439733850000003</v>
      </c>
      <c r="E126" s="4">
        <f t="shared" si="5"/>
        <v>37.77992621</v>
      </c>
      <c r="F126" s="4">
        <f t="shared" si="8"/>
        <v>48.21966006</v>
      </c>
      <c r="G126" s="33"/>
      <c r="H126" s="4">
        <f t="shared" si="9"/>
        <v>0</v>
      </c>
      <c r="I126" s="4">
        <f t="shared" si="12"/>
        <v>9056.742557390002</v>
      </c>
      <c r="J126" s="34"/>
      <c r="K126" s="36"/>
      <c r="L126" s="1"/>
    </row>
    <row r="127" spans="1:12" ht="12.75">
      <c r="A127" s="32"/>
      <c r="B127" s="32">
        <f t="shared" si="10"/>
        <v>114</v>
      </c>
      <c r="C127" s="50">
        <f t="shared" si="11"/>
        <v>42191</v>
      </c>
      <c r="D127" s="4">
        <f t="shared" si="7"/>
        <v>10.483232740000005</v>
      </c>
      <c r="E127" s="4">
        <f t="shared" si="13"/>
        <v>37.73642732</v>
      </c>
      <c r="F127" s="4">
        <f t="shared" si="8"/>
        <v>48.21966006</v>
      </c>
      <c r="G127" s="33"/>
      <c r="H127" s="4">
        <f t="shared" si="9"/>
        <v>0</v>
      </c>
      <c r="I127" s="4">
        <f t="shared" si="12"/>
        <v>9046.259324650002</v>
      </c>
      <c r="J127" s="34"/>
      <c r="K127" s="36"/>
      <c r="L127" s="1"/>
    </row>
    <row r="128" spans="1:12" ht="12.75">
      <c r="A128" s="32"/>
      <c r="B128" s="32">
        <f t="shared" si="10"/>
        <v>115</v>
      </c>
      <c r="C128" s="50">
        <f t="shared" si="11"/>
        <v>42222</v>
      </c>
      <c r="D128" s="4">
        <f t="shared" si="7"/>
        <v>10.526912870000004</v>
      </c>
      <c r="E128" s="4">
        <f t="shared" si="5"/>
        <v>37.69274719</v>
      </c>
      <c r="F128" s="4">
        <f t="shared" si="8"/>
        <v>48.21966006</v>
      </c>
      <c r="G128" s="33"/>
      <c r="H128" s="4">
        <f t="shared" si="9"/>
        <v>0</v>
      </c>
      <c r="I128" s="4">
        <f t="shared" si="12"/>
        <v>9035.732411780002</v>
      </c>
      <c r="J128" s="34"/>
      <c r="K128" s="36"/>
      <c r="L128" s="1"/>
    </row>
    <row r="129" spans="1:12" ht="12.75">
      <c r="A129" s="32"/>
      <c r="B129" s="32">
        <f t="shared" si="10"/>
        <v>116</v>
      </c>
      <c r="C129" s="50">
        <f t="shared" si="11"/>
        <v>42253</v>
      </c>
      <c r="D129" s="4">
        <f t="shared" si="7"/>
        <v>10.570775010000006</v>
      </c>
      <c r="E129" s="4">
        <f t="shared" si="13"/>
        <v>37.64888505</v>
      </c>
      <c r="F129" s="4">
        <f t="shared" si="8"/>
        <v>48.21966006</v>
      </c>
      <c r="G129" s="33"/>
      <c r="H129" s="4">
        <f t="shared" si="9"/>
        <v>0</v>
      </c>
      <c r="I129" s="4">
        <f t="shared" si="12"/>
        <v>9025.161636770003</v>
      </c>
      <c r="J129" s="34"/>
      <c r="K129" s="36"/>
      <c r="L129" s="1"/>
    </row>
    <row r="130" spans="1:12" ht="12.75">
      <c r="A130" s="32"/>
      <c r="B130" s="32">
        <f t="shared" si="10"/>
        <v>117</v>
      </c>
      <c r="C130" s="50">
        <f t="shared" si="11"/>
        <v>42283</v>
      </c>
      <c r="D130" s="4">
        <f t="shared" si="7"/>
        <v>10.614819910000001</v>
      </c>
      <c r="E130" s="4">
        <f t="shared" si="5"/>
        <v>37.60484015</v>
      </c>
      <c r="F130" s="4">
        <f t="shared" si="8"/>
        <v>48.21966006</v>
      </c>
      <c r="G130" s="33"/>
      <c r="H130" s="4">
        <f t="shared" si="9"/>
        <v>0</v>
      </c>
      <c r="I130" s="4">
        <f t="shared" si="12"/>
        <v>9014.546816860002</v>
      </c>
      <c r="J130" s="34"/>
      <c r="K130" s="36"/>
      <c r="L130" s="1"/>
    </row>
    <row r="131" spans="1:12" ht="12.75">
      <c r="A131" s="32"/>
      <c r="B131" s="32">
        <f t="shared" si="10"/>
        <v>118</v>
      </c>
      <c r="C131" s="50">
        <f t="shared" si="11"/>
        <v>42314</v>
      </c>
      <c r="D131" s="4">
        <f t="shared" si="7"/>
        <v>10.659048320000004</v>
      </c>
      <c r="E131" s="4">
        <f t="shared" si="13"/>
        <v>37.56061174</v>
      </c>
      <c r="F131" s="4">
        <f t="shared" si="8"/>
        <v>48.21966006</v>
      </c>
      <c r="G131" s="33"/>
      <c r="H131" s="4">
        <f t="shared" si="9"/>
        <v>0</v>
      </c>
      <c r="I131" s="4">
        <f t="shared" si="12"/>
        <v>9003.887768540002</v>
      </c>
      <c r="J131" s="34"/>
      <c r="K131" s="36"/>
      <c r="L131" s="1"/>
    </row>
    <row r="132" spans="1:12" ht="12.75">
      <c r="A132" s="32"/>
      <c r="B132" s="32">
        <f t="shared" si="10"/>
        <v>119</v>
      </c>
      <c r="C132" s="50">
        <f t="shared" si="11"/>
        <v>42344</v>
      </c>
      <c r="D132" s="4">
        <f t="shared" si="7"/>
        <v>10.703461020000006</v>
      </c>
      <c r="E132" s="4">
        <f t="shared" si="5"/>
        <v>37.51619904</v>
      </c>
      <c r="F132" s="4">
        <f t="shared" si="8"/>
        <v>48.21966006</v>
      </c>
      <c r="G132" s="33"/>
      <c r="H132" s="4">
        <f t="shared" si="9"/>
        <v>0</v>
      </c>
      <c r="I132" s="4">
        <f t="shared" si="12"/>
        <v>8993.184307520001</v>
      </c>
      <c r="J132" s="34"/>
      <c r="K132" s="36"/>
      <c r="L132" s="1"/>
    </row>
    <row r="133" spans="1:12" ht="12.75">
      <c r="A133" s="32"/>
      <c r="B133" s="32">
        <f t="shared" si="10"/>
        <v>120</v>
      </c>
      <c r="C133" s="50">
        <f t="shared" si="11"/>
        <v>42375</v>
      </c>
      <c r="D133" s="4">
        <f t="shared" si="7"/>
        <v>10.748058780000001</v>
      </c>
      <c r="E133" s="4">
        <f t="shared" si="13"/>
        <v>37.47160128</v>
      </c>
      <c r="F133" s="4">
        <f t="shared" si="8"/>
        <v>48.21966006</v>
      </c>
      <c r="G133" s="33"/>
      <c r="H133" s="4">
        <f t="shared" si="9"/>
        <v>0</v>
      </c>
      <c r="I133" s="4">
        <f t="shared" si="12"/>
        <v>8982.436248740001</v>
      </c>
      <c r="J133" s="34"/>
      <c r="K133" s="36"/>
      <c r="L133" s="1"/>
    </row>
    <row r="134" spans="1:12" ht="12.75">
      <c r="A134" s="32"/>
      <c r="B134" s="32">
        <f t="shared" si="10"/>
        <v>121</v>
      </c>
      <c r="C134" s="50">
        <f t="shared" si="11"/>
        <v>42406</v>
      </c>
      <c r="D134" s="4">
        <f t="shared" si="7"/>
        <v>10.792842360000002</v>
      </c>
      <c r="E134" s="4">
        <f t="shared" si="5"/>
        <v>37.4268177</v>
      </c>
      <c r="F134" s="4">
        <f t="shared" si="8"/>
        <v>48.21966006</v>
      </c>
      <c r="G134" s="33"/>
      <c r="H134" s="4">
        <f t="shared" si="9"/>
        <v>0</v>
      </c>
      <c r="I134" s="4">
        <f t="shared" si="12"/>
        <v>8971.64340638</v>
      </c>
      <c r="J134" s="34"/>
      <c r="K134" s="36"/>
      <c r="L134" s="1"/>
    </row>
    <row r="135" spans="1:12" ht="12.75">
      <c r="A135" s="32"/>
      <c r="B135" s="32">
        <f t="shared" si="10"/>
        <v>122</v>
      </c>
      <c r="C135" s="50">
        <f t="shared" si="11"/>
        <v>42435</v>
      </c>
      <c r="D135" s="4">
        <f t="shared" si="7"/>
        <v>10.83781253</v>
      </c>
      <c r="E135" s="4">
        <f t="shared" si="13"/>
        <v>37.38184753</v>
      </c>
      <c r="F135" s="4">
        <f t="shared" si="8"/>
        <v>48.21966006</v>
      </c>
      <c r="G135" s="37"/>
      <c r="H135" s="4">
        <f t="shared" si="9"/>
        <v>0</v>
      </c>
      <c r="I135" s="4">
        <f t="shared" si="12"/>
        <v>8960.80559385</v>
      </c>
      <c r="J135" s="34"/>
      <c r="K135" s="36"/>
      <c r="L135" s="1"/>
    </row>
    <row r="136" spans="1:12" ht="12.75">
      <c r="A136" s="32"/>
      <c r="B136" s="32">
        <f t="shared" si="10"/>
        <v>123</v>
      </c>
      <c r="C136" s="50">
        <f t="shared" si="11"/>
        <v>42466</v>
      </c>
      <c r="D136" s="4">
        <f t="shared" si="7"/>
        <v>10.88297009</v>
      </c>
      <c r="E136" s="4">
        <f t="shared" si="5"/>
        <v>37.33668997</v>
      </c>
      <c r="F136" s="4">
        <f t="shared" si="8"/>
        <v>48.21966006</v>
      </c>
      <c r="G136" s="37"/>
      <c r="H136" s="4">
        <f t="shared" si="9"/>
        <v>0</v>
      </c>
      <c r="I136" s="4">
        <f t="shared" si="12"/>
        <v>8949.92262376</v>
      </c>
      <c r="J136" s="34"/>
      <c r="K136" s="36"/>
      <c r="L136" s="1"/>
    </row>
    <row r="137" spans="1:12" ht="12.75">
      <c r="A137" s="32"/>
      <c r="B137" s="32">
        <f t="shared" si="10"/>
        <v>124</v>
      </c>
      <c r="C137" s="50">
        <f t="shared" si="11"/>
        <v>42496</v>
      </c>
      <c r="D137" s="4">
        <f t="shared" si="7"/>
        <v>10.92831579</v>
      </c>
      <c r="E137" s="4">
        <f t="shared" si="13"/>
        <v>37.29134427</v>
      </c>
      <c r="F137" s="4">
        <f t="shared" si="8"/>
        <v>48.21966006</v>
      </c>
      <c r="G137" s="38"/>
      <c r="H137" s="4">
        <f t="shared" si="9"/>
        <v>0</v>
      </c>
      <c r="I137" s="4">
        <f t="shared" si="12"/>
        <v>8938.994307969999</v>
      </c>
      <c r="J137" s="34"/>
      <c r="K137" s="36"/>
      <c r="L137" s="1"/>
    </row>
    <row r="138" spans="1:12" ht="12.75">
      <c r="A138" s="32"/>
      <c r="B138" s="32">
        <f t="shared" si="10"/>
        <v>125</v>
      </c>
      <c r="C138" s="50">
        <f t="shared" si="11"/>
        <v>42527</v>
      </c>
      <c r="D138" s="4">
        <f t="shared" si="7"/>
        <v>10.97385044</v>
      </c>
      <c r="E138" s="4">
        <f t="shared" si="5"/>
        <v>37.24580962</v>
      </c>
      <c r="F138" s="4">
        <f t="shared" si="8"/>
        <v>48.21966006</v>
      </c>
      <c r="G138" s="38"/>
      <c r="H138" s="4">
        <f t="shared" si="9"/>
        <v>0</v>
      </c>
      <c r="I138" s="4">
        <f t="shared" si="12"/>
        <v>8928.02045753</v>
      </c>
      <c r="J138" s="34"/>
      <c r="K138" s="36"/>
      <c r="L138" s="1"/>
    </row>
    <row r="139" spans="1:12" ht="12.75">
      <c r="A139" s="32"/>
      <c r="B139" s="32">
        <f t="shared" si="10"/>
        <v>126</v>
      </c>
      <c r="C139" s="50">
        <f t="shared" si="11"/>
        <v>42557</v>
      </c>
      <c r="D139" s="4">
        <f t="shared" si="7"/>
        <v>11.019574820000003</v>
      </c>
      <c r="E139" s="4">
        <f t="shared" si="13"/>
        <v>37.20008524</v>
      </c>
      <c r="F139" s="4">
        <f t="shared" si="8"/>
        <v>48.21966006</v>
      </c>
      <c r="G139" s="38"/>
      <c r="H139" s="4">
        <f t="shared" si="9"/>
        <v>0</v>
      </c>
      <c r="I139" s="4">
        <f t="shared" si="12"/>
        <v>8917.00088271</v>
      </c>
      <c r="J139" s="34"/>
      <c r="K139" s="36"/>
      <c r="L139" s="1"/>
    </row>
    <row r="140" spans="1:12" ht="12.75">
      <c r="A140" s="32"/>
      <c r="B140" s="32">
        <f t="shared" si="10"/>
        <v>127</v>
      </c>
      <c r="C140" s="50">
        <f t="shared" si="11"/>
        <v>42588</v>
      </c>
      <c r="D140" s="4">
        <f t="shared" si="7"/>
        <v>11.065489720000002</v>
      </c>
      <c r="E140" s="4">
        <f t="shared" si="5"/>
        <v>37.15417034</v>
      </c>
      <c r="F140" s="4">
        <f t="shared" si="8"/>
        <v>48.21966006</v>
      </c>
      <c r="G140" s="38"/>
      <c r="H140" s="4">
        <f t="shared" si="9"/>
        <v>0</v>
      </c>
      <c r="I140" s="4">
        <f t="shared" si="12"/>
        <v>8905.935392989999</v>
      </c>
      <c r="J140" s="34"/>
      <c r="K140" s="36"/>
      <c r="L140" s="1"/>
    </row>
    <row r="141" spans="1:12" ht="12.75">
      <c r="A141" s="32"/>
      <c r="B141" s="32">
        <f t="shared" si="10"/>
        <v>128</v>
      </c>
      <c r="C141" s="50">
        <f t="shared" si="11"/>
        <v>42619</v>
      </c>
      <c r="D141" s="4">
        <f t="shared" si="7"/>
        <v>11.11159592</v>
      </c>
      <c r="E141" s="4">
        <f t="shared" si="13"/>
        <v>37.10806414</v>
      </c>
      <c r="F141" s="4">
        <f t="shared" si="8"/>
        <v>48.21966006</v>
      </c>
      <c r="G141" s="38"/>
      <c r="H141" s="4">
        <f t="shared" si="9"/>
        <v>0</v>
      </c>
      <c r="I141" s="4">
        <f t="shared" si="12"/>
        <v>8894.82379707</v>
      </c>
      <c r="J141" s="34"/>
      <c r="K141" s="36"/>
      <c r="L141" s="1"/>
    </row>
    <row r="142" spans="1:12" ht="12.75">
      <c r="A142" s="32"/>
      <c r="B142" s="32">
        <f t="shared" si="10"/>
        <v>129</v>
      </c>
      <c r="C142" s="50">
        <f t="shared" si="11"/>
        <v>42649</v>
      </c>
      <c r="D142" s="4">
        <f t="shared" si="7"/>
        <v>11.157894240000005</v>
      </c>
      <c r="E142" s="4">
        <f t="shared" si="5"/>
        <v>37.06176582</v>
      </c>
      <c r="F142" s="4">
        <f t="shared" si="8"/>
        <v>48.21966006</v>
      </c>
      <c r="G142" s="39"/>
      <c r="H142" s="4">
        <f t="shared" si="9"/>
        <v>0</v>
      </c>
      <c r="I142" s="4">
        <f t="shared" si="12"/>
        <v>8883.66590283</v>
      </c>
      <c r="J142" s="34"/>
      <c r="K142" s="36"/>
      <c r="L142" s="1"/>
    </row>
    <row r="143" spans="1:12" ht="12.75">
      <c r="A143" s="32"/>
      <c r="B143" s="32">
        <f t="shared" si="10"/>
        <v>130</v>
      </c>
      <c r="C143" s="50">
        <f t="shared" si="11"/>
        <v>42680</v>
      </c>
      <c r="D143" s="4">
        <f aca="true" t="shared" si="14" ref="D143:D206">IF(B143="","",IF(I142&lt;$D$10,I142,F143-E143))</f>
        <v>11.204385460000005</v>
      </c>
      <c r="E143" s="4">
        <f t="shared" si="13"/>
        <v>37.0152746</v>
      </c>
      <c r="F143" s="4">
        <f aca="true" t="shared" si="15" ref="F143:F206">IF(B143="","",IF(I142&lt;$D$10,I142+E143,$D$10))</f>
        <v>48.21966006</v>
      </c>
      <c r="G143" s="39"/>
      <c r="H143" s="4">
        <f aca="true" t="shared" si="16" ref="H143:H206">IF(B143="","",IF(G143="",0,G143-F143))</f>
        <v>0</v>
      </c>
      <c r="I143" s="4">
        <f t="shared" si="12"/>
        <v>8872.46151737</v>
      </c>
      <c r="J143" s="34"/>
      <c r="K143" s="36"/>
      <c r="L143" s="1"/>
    </row>
    <row r="144" spans="1:12" ht="12.75">
      <c r="A144" s="32"/>
      <c r="B144" s="32">
        <f aca="true" t="shared" si="17" ref="B144:B207">IF(I143="","",IF(I143=0,"",B143+1))</f>
        <v>131</v>
      </c>
      <c r="C144" s="50">
        <f aca="true" t="shared" si="18" ref="C144:C207">IF(B144="","",IF(DAY($C$14)&gt;27,DATE(YEAR(C143),MONTH(C143)+2,0),IF(DAY($C$14)&lt;28,DATE(YEAR(C143),MONTH(C143)+1,DAY($C$14)))))</f>
        <v>42710</v>
      </c>
      <c r="D144" s="4">
        <f t="shared" si="14"/>
        <v>11.251070400000003</v>
      </c>
      <c r="E144" s="4">
        <f t="shared" si="5"/>
        <v>36.96858966</v>
      </c>
      <c r="F144" s="4">
        <f t="shared" si="15"/>
        <v>48.21966006</v>
      </c>
      <c r="G144" s="39"/>
      <c r="H144" s="4">
        <f t="shared" si="16"/>
        <v>0</v>
      </c>
      <c r="I144" s="4">
        <f aca="true" t="shared" si="19" ref="I144:I207">IF(B144="","",I143-D144-H144)</f>
        <v>8861.21044697</v>
      </c>
      <c r="J144" s="34"/>
      <c r="K144" s="36"/>
      <c r="L144" s="1"/>
    </row>
    <row r="145" spans="1:12" ht="12.75">
      <c r="A145" s="32"/>
      <c r="B145" s="32">
        <f t="shared" si="17"/>
        <v>132</v>
      </c>
      <c r="C145" s="50">
        <f t="shared" si="18"/>
        <v>42741</v>
      </c>
      <c r="D145" s="4">
        <f t="shared" si="14"/>
        <v>11.297949860000003</v>
      </c>
      <c r="E145" s="4">
        <f aca="true" t="shared" si="20" ref="E144:E209">IF(B145="","",ROUND(I144*$D$6/12,8))</f>
        <v>36.9217102</v>
      </c>
      <c r="F145" s="4">
        <f t="shared" si="15"/>
        <v>48.21966006</v>
      </c>
      <c r="G145" s="39"/>
      <c r="H145" s="4">
        <f t="shared" si="16"/>
        <v>0</v>
      </c>
      <c r="I145" s="4">
        <f t="shared" si="19"/>
        <v>8849.912497110001</v>
      </c>
      <c r="J145" s="34"/>
      <c r="K145" s="36"/>
      <c r="L145" s="1"/>
    </row>
    <row r="146" spans="1:12" ht="12.75">
      <c r="A146" s="32"/>
      <c r="B146" s="32">
        <f t="shared" si="17"/>
        <v>133</v>
      </c>
      <c r="C146" s="50">
        <f t="shared" si="18"/>
        <v>42772</v>
      </c>
      <c r="D146" s="4">
        <f t="shared" si="14"/>
        <v>11.34502466</v>
      </c>
      <c r="E146" s="4">
        <f t="shared" si="5"/>
        <v>36.8746354</v>
      </c>
      <c r="F146" s="4">
        <f t="shared" si="15"/>
        <v>48.21966006</v>
      </c>
      <c r="G146" s="39"/>
      <c r="H146" s="4">
        <f t="shared" si="16"/>
        <v>0</v>
      </c>
      <c r="I146" s="4">
        <f t="shared" si="19"/>
        <v>8838.56747245</v>
      </c>
      <c r="J146" s="34"/>
      <c r="K146" s="36"/>
      <c r="L146" s="1"/>
    </row>
    <row r="147" spans="1:12" ht="12.75">
      <c r="A147" s="32"/>
      <c r="B147" s="32">
        <f t="shared" si="17"/>
        <v>134</v>
      </c>
      <c r="C147" s="50">
        <f t="shared" si="18"/>
        <v>42800</v>
      </c>
      <c r="D147" s="4">
        <f t="shared" si="14"/>
        <v>11.392295590000003</v>
      </c>
      <c r="E147" s="4">
        <f t="shared" si="20"/>
        <v>36.82736447</v>
      </c>
      <c r="F147" s="4">
        <f t="shared" si="15"/>
        <v>48.21966006</v>
      </c>
      <c r="G147" s="39"/>
      <c r="H147" s="4">
        <f t="shared" si="16"/>
        <v>0</v>
      </c>
      <c r="I147" s="4">
        <f t="shared" si="19"/>
        <v>8827.17517686</v>
      </c>
      <c r="J147" s="34"/>
      <c r="K147" s="36"/>
      <c r="L147" s="1"/>
    </row>
    <row r="148" spans="1:12" ht="12.75">
      <c r="A148" s="32"/>
      <c r="B148" s="32">
        <f t="shared" si="17"/>
        <v>135</v>
      </c>
      <c r="C148" s="50">
        <f t="shared" si="18"/>
        <v>42831</v>
      </c>
      <c r="D148" s="4">
        <f t="shared" si="14"/>
        <v>11.439763490000004</v>
      </c>
      <c r="E148" s="4">
        <f t="shared" si="5"/>
        <v>36.77989657</v>
      </c>
      <c r="F148" s="4">
        <f t="shared" si="15"/>
        <v>48.21966006</v>
      </c>
      <c r="G148" s="39"/>
      <c r="H148" s="4">
        <f t="shared" si="16"/>
        <v>0</v>
      </c>
      <c r="I148" s="4">
        <f t="shared" si="19"/>
        <v>8815.735413370001</v>
      </c>
      <c r="J148" s="34"/>
      <c r="K148" s="36"/>
      <c r="L148" s="1"/>
    </row>
    <row r="149" spans="1:12" ht="12.75">
      <c r="A149" s="32"/>
      <c r="B149" s="32">
        <f t="shared" si="17"/>
        <v>136</v>
      </c>
      <c r="C149" s="50">
        <f t="shared" si="18"/>
        <v>42861</v>
      </c>
      <c r="D149" s="4">
        <f t="shared" si="14"/>
        <v>11.487429170000006</v>
      </c>
      <c r="E149" s="4">
        <f t="shared" si="20"/>
        <v>36.73223089</v>
      </c>
      <c r="F149" s="4">
        <f t="shared" si="15"/>
        <v>48.21966006</v>
      </c>
      <c r="G149" s="39"/>
      <c r="H149" s="4">
        <f t="shared" si="16"/>
        <v>0</v>
      </c>
      <c r="I149" s="4">
        <f t="shared" si="19"/>
        <v>8804.247984200001</v>
      </c>
      <c r="J149" s="34"/>
      <c r="K149" s="36"/>
      <c r="L149" s="1"/>
    </row>
    <row r="150" spans="1:12" ht="12.75">
      <c r="A150" s="32"/>
      <c r="B150" s="32">
        <f t="shared" si="17"/>
        <v>137</v>
      </c>
      <c r="C150" s="50">
        <f t="shared" si="18"/>
        <v>42892</v>
      </c>
      <c r="D150" s="4">
        <f t="shared" si="14"/>
        <v>11.535293460000005</v>
      </c>
      <c r="E150" s="4">
        <f t="shared" si="5"/>
        <v>36.6843666</v>
      </c>
      <c r="F150" s="4">
        <f t="shared" si="15"/>
        <v>48.21966006</v>
      </c>
      <c r="G150" s="39"/>
      <c r="H150" s="4">
        <f t="shared" si="16"/>
        <v>0</v>
      </c>
      <c r="I150" s="4">
        <f t="shared" si="19"/>
        <v>8792.712690740002</v>
      </c>
      <c r="J150" s="34"/>
      <c r="K150" s="36"/>
      <c r="L150" s="1"/>
    </row>
    <row r="151" spans="1:12" ht="12.75">
      <c r="A151" s="32"/>
      <c r="B151" s="32">
        <f t="shared" si="17"/>
        <v>138</v>
      </c>
      <c r="C151" s="50">
        <f t="shared" si="18"/>
        <v>42922</v>
      </c>
      <c r="D151" s="4">
        <f t="shared" si="14"/>
        <v>11.58335718</v>
      </c>
      <c r="E151" s="4">
        <f t="shared" si="20"/>
        <v>36.63630288</v>
      </c>
      <c r="F151" s="4">
        <f t="shared" si="15"/>
        <v>48.21966006</v>
      </c>
      <c r="G151" s="39"/>
      <c r="H151" s="4">
        <f t="shared" si="16"/>
        <v>0</v>
      </c>
      <c r="I151" s="4">
        <f t="shared" si="19"/>
        <v>8781.129333560002</v>
      </c>
      <c r="J151" s="34"/>
      <c r="K151" s="36"/>
      <c r="L151" s="1"/>
    </row>
    <row r="152" spans="1:12" ht="12.75">
      <c r="A152" s="32"/>
      <c r="B152" s="32">
        <f t="shared" si="17"/>
        <v>139</v>
      </c>
      <c r="C152" s="50">
        <f t="shared" si="18"/>
        <v>42953</v>
      </c>
      <c r="D152" s="4">
        <f t="shared" si="14"/>
        <v>11.631621170000003</v>
      </c>
      <c r="E152" s="4">
        <f t="shared" si="5"/>
        <v>36.58803889</v>
      </c>
      <c r="F152" s="4">
        <f t="shared" si="15"/>
        <v>48.21966006</v>
      </c>
      <c r="G152" s="39"/>
      <c r="H152" s="4">
        <f t="shared" si="16"/>
        <v>0</v>
      </c>
      <c r="I152" s="4">
        <f t="shared" si="19"/>
        <v>8769.497712390003</v>
      </c>
      <c r="J152" s="34"/>
      <c r="K152" s="36"/>
      <c r="L152" s="1"/>
    </row>
    <row r="153" spans="1:12" ht="12.75">
      <c r="A153" s="32"/>
      <c r="B153" s="32">
        <f t="shared" si="17"/>
        <v>140</v>
      </c>
      <c r="C153" s="50">
        <f t="shared" si="18"/>
        <v>42984</v>
      </c>
      <c r="D153" s="4">
        <f t="shared" si="14"/>
        <v>11.680086260000003</v>
      </c>
      <c r="E153" s="4">
        <f t="shared" si="20"/>
        <v>36.5395738</v>
      </c>
      <c r="F153" s="4">
        <f t="shared" si="15"/>
        <v>48.21966006</v>
      </c>
      <c r="G153" s="39"/>
      <c r="H153" s="4">
        <f t="shared" si="16"/>
        <v>0</v>
      </c>
      <c r="I153" s="4">
        <f t="shared" si="19"/>
        <v>8757.817626130003</v>
      </c>
      <c r="J153" s="34"/>
      <c r="K153" s="36"/>
      <c r="L153" s="1"/>
    </row>
    <row r="154" spans="1:12" ht="12.75">
      <c r="A154" s="32"/>
      <c r="B154" s="32">
        <f t="shared" si="17"/>
        <v>141</v>
      </c>
      <c r="C154" s="50">
        <f t="shared" si="18"/>
        <v>43014</v>
      </c>
      <c r="D154" s="4">
        <f t="shared" si="14"/>
        <v>11.72875328</v>
      </c>
      <c r="E154" s="4">
        <f t="shared" si="5"/>
        <v>36.49090678</v>
      </c>
      <c r="F154" s="4">
        <f t="shared" si="15"/>
        <v>48.21966006</v>
      </c>
      <c r="G154" s="39"/>
      <c r="H154" s="4">
        <f t="shared" si="16"/>
        <v>0</v>
      </c>
      <c r="I154" s="4">
        <f t="shared" si="19"/>
        <v>8746.088872850003</v>
      </c>
      <c r="J154" s="34"/>
      <c r="K154" s="36"/>
      <c r="L154" s="1"/>
    </row>
    <row r="155" spans="1:12" ht="12.75">
      <c r="A155" s="32"/>
      <c r="B155" s="32">
        <f t="shared" si="17"/>
        <v>142</v>
      </c>
      <c r="C155" s="50">
        <f t="shared" si="18"/>
        <v>43045</v>
      </c>
      <c r="D155" s="4">
        <f t="shared" si="14"/>
        <v>11.777623090000006</v>
      </c>
      <c r="E155" s="4">
        <f t="shared" si="20"/>
        <v>36.44203697</v>
      </c>
      <c r="F155" s="4">
        <f t="shared" si="15"/>
        <v>48.21966006</v>
      </c>
      <c r="G155" s="39"/>
      <c r="H155" s="4">
        <f t="shared" si="16"/>
        <v>0</v>
      </c>
      <c r="I155" s="4">
        <f t="shared" si="19"/>
        <v>8734.311249760003</v>
      </c>
      <c r="J155" s="34"/>
      <c r="K155" s="36"/>
      <c r="L155" s="1"/>
    </row>
    <row r="156" spans="1:12" ht="12.75">
      <c r="A156" s="32"/>
      <c r="B156" s="32">
        <f t="shared" si="17"/>
        <v>143</v>
      </c>
      <c r="C156" s="50">
        <f t="shared" si="18"/>
        <v>43075</v>
      </c>
      <c r="D156" s="4">
        <f t="shared" si="14"/>
        <v>11.826696520000006</v>
      </c>
      <c r="E156" s="4">
        <f t="shared" si="5"/>
        <v>36.39296354</v>
      </c>
      <c r="F156" s="4">
        <f t="shared" si="15"/>
        <v>48.21966006</v>
      </c>
      <c r="G156" s="39"/>
      <c r="H156" s="4">
        <f t="shared" si="16"/>
        <v>0</v>
      </c>
      <c r="I156" s="4">
        <f t="shared" si="19"/>
        <v>8722.484553240003</v>
      </c>
      <c r="J156" s="34"/>
      <c r="K156" s="36"/>
      <c r="L156" s="1"/>
    </row>
    <row r="157" spans="1:12" ht="12.75">
      <c r="A157" s="32"/>
      <c r="B157" s="32">
        <f t="shared" si="17"/>
        <v>144</v>
      </c>
      <c r="C157" s="50">
        <f t="shared" si="18"/>
        <v>43106</v>
      </c>
      <c r="D157" s="4">
        <f t="shared" si="14"/>
        <v>11.875974420000006</v>
      </c>
      <c r="E157" s="4">
        <f t="shared" si="20"/>
        <v>36.34368564</v>
      </c>
      <c r="F157" s="4">
        <f t="shared" si="15"/>
        <v>48.21966006</v>
      </c>
      <c r="G157" s="39"/>
      <c r="H157" s="4">
        <f t="shared" si="16"/>
        <v>0</v>
      </c>
      <c r="I157" s="4">
        <f t="shared" si="19"/>
        <v>8710.608578820003</v>
      </c>
      <c r="J157" s="34"/>
      <c r="K157" s="36"/>
      <c r="L157" s="1"/>
    </row>
    <row r="158" spans="1:12" ht="12.75">
      <c r="A158" s="32"/>
      <c r="B158" s="32">
        <f t="shared" si="17"/>
        <v>145</v>
      </c>
      <c r="C158" s="50">
        <f t="shared" si="18"/>
        <v>43137</v>
      </c>
      <c r="D158" s="4">
        <f t="shared" si="14"/>
        <v>11.925457650000006</v>
      </c>
      <c r="E158" s="4">
        <f t="shared" si="5"/>
        <v>36.29420241</v>
      </c>
      <c r="F158" s="4">
        <f t="shared" si="15"/>
        <v>48.21966006</v>
      </c>
      <c r="G158" s="39"/>
      <c r="H158" s="4">
        <f t="shared" si="16"/>
        <v>0</v>
      </c>
      <c r="I158" s="4">
        <f t="shared" si="19"/>
        <v>8698.683121170003</v>
      </c>
      <c r="J158" s="34"/>
      <c r="K158" s="36"/>
      <c r="L158" s="1"/>
    </row>
    <row r="159" spans="1:12" ht="12.75">
      <c r="A159" s="32"/>
      <c r="B159" s="32">
        <f t="shared" si="17"/>
        <v>146</v>
      </c>
      <c r="C159" s="50">
        <f t="shared" si="18"/>
        <v>43165</v>
      </c>
      <c r="D159" s="4">
        <f t="shared" si="14"/>
        <v>11.975147060000005</v>
      </c>
      <c r="E159" s="4">
        <f t="shared" si="20"/>
        <v>36.244513</v>
      </c>
      <c r="F159" s="4">
        <f t="shared" si="15"/>
        <v>48.21966006</v>
      </c>
      <c r="G159" s="39"/>
      <c r="H159" s="4">
        <f t="shared" si="16"/>
        <v>0</v>
      </c>
      <c r="I159" s="4">
        <f t="shared" si="19"/>
        <v>8686.707974110002</v>
      </c>
      <c r="J159" s="34"/>
      <c r="K159" s="36"/>
      <c r="L159" s="1"/>
    </row>
    <row r="160" spans="1:12" ht="12.75">
      <c r="A160" s="32"/>
      <c r="B160" s="32">
        <f t="shared" si="17"/>
        <v>147</v>
      </c>
      <c r="C160" s="50">
        <f t="shared" si="18"/>
        <v>43196</v>
      </c>
      <c r="D160" s="4">
        <f t="shared" si="14"/>
        <v>12.025043500000002</v>
      </c>
      <c r="E160" s="4">
        <f t="shared" si="5"/>
        <v>36.19461656</v>
      </c>
      <c r="F160" s="4">
        <f t="shared" si="15"/>
        <v>48.21966006</v>
      </c>
      <c r="G160" s="39"/>
      <c r="H160" s="4">
        <f t="shared" si="16"/>
        <v>0</v>
      </c>
      <c r="I160" s="4">
        <f t="shared" si="19"/>
        <v>8674.682930610003</v>
      </c>
      <c r="J160" s="34"/>
      <c r="K160" s="36"/>
      <c r="L160" s="1"/>
    </row>
    <row r="161" spans="1:12" ht="12.75">
      <c r="A161" s="32"/>
      <c r="B161" s="32">
        <f t="shared" si="17"/>
        <v>148</v>
      </c>
      <c r="C161" s="50">
        <f t="shared" si="18"/>
        <v>43226</v>
      </c>
      <c r="D161" s="4">
        <f t="shared" si="14"/>
        <v>12.07514785</v>
      </c>
      <c r="E161" s="4">
        <f t="shared" si="20"/>
        <v>36.14451221</v>
      </c>
      <c r="F161" s="4">
        <f t="shared" si="15"/>
        <v>48.21966006</v>
      </c>
      <c r="G161" s="39"/>
      <c r="H161" s="4">
        <f t="shared" si="16"/>
        <v>0</v>
      </c>
      <c r="I161" s="4">
        <f t="shared" si="19"/>
        <v>8662.607782760002</v>
      </c>
      <c r="J161" s="34"/>
      <c r="K161" s="36"/>
      <c r="L161" s="1"/>
    </row>
    <row r="162" spans="1:12" ht="12.75">
      <c r="A162" s="32"/>
      <c r="B162" s="32">
        <f t="shared" si="17"/>
        <v>149</v>
      </c>
      <c r="C162" s="50">
        <f t="shared" si="18"/>
        <v>43257</v>
      </c>
      <c r="D162" s="4">
        <f t="shared" si="14"/>
        <v>12.125460970000006</v>
      </c>
      <c r="E162" s="4">
        <f t="shared" si="5"/>
        <v>36.09419909</v>
      </c>
      <c r="F162" s="4">
        <f t="shared" si="15"/>
        <v>48.21966006</v>
      </c>
      <c r="G162" s="39"/>
      <c r="H162" s="4">
        <f t="shared" si="16"/>
        <v>0</v>
      </c>
      <c r="I162" s="4">
        <f t="shared" si="19"/>
        <v>8650.482321790001</v>
      </c>
      <c r="J162" s="34"/>
      <c r="K162" s="36"/>
      <c r="L162" s="1"/>
    </row>
    <row r="163" spans="1:12" ht="12.75">
      <c r="A163" s="32"/>
      <c r="B163" s="32">
        <f t="shared" si="17"/>
        <v>150</v>
      </c>
      <c r="C163" s="50">
        <f t="shared" si="18"/>
        <v>43287</v>
      </c>
      <c r="D163" s="4">
        <f t="shared" si="14"/>
        <v>12.175983720000005</v>
      </c>
      <c r="E163" s="4">
        <f t="shared" si="20"/>
        <v>36.04367634</v>
      </c>
      <c r="F163" s="4">
        <f t="shared" si="15"/>
        <v>48.21966006</v>
      </c>
      <c r="G163" s="39"/>
      <c r="H163" s="4">
        <f t="shared" si="16"/>
        <v>0</v>
      </c>
      <c r="I163" s="4">
        <f t="shared" si="19"/>
        <v>8638.30633807</v>
      </c>
      <c r="J163" s="34"/>
      <c r="K163" s="36"/>
      <c r="L163" s="1"/>
    </row>
    <row r="164" spans="1:12" ht="12.75">
      <c r="A164" s="32"/>
      <c r="B164" s="32">
        <f t="shared" si="17"/>
        <v>151</v>
      </c>
      <c r="C164" s="50">
        <f t="shared" si="18"/>
        <v>43318</v>
      </c>
      <c r="D164" s="4">
        <f t="shared" si="14"/>
        <v>12.226716979999999</v>
      </c>
      <c r="E164" s="4">
        <f t="shared" si="5"/>
        <v>35.99294308</v>
      </c>
      <c r="F164" s="4">
        <f t="shared" si="15"/>
        <v>48.21966006</v>
      </c>
      <c r="G164" s="39"/>
      <c r="H164" s="4">
        <f t="shared" si="16"/>
        <v>0</v>
      </c>
      <c r="I164" s="4">
        <f t="shared" si="19"/>
        <v>8626.07962109</v>
      </c>
      <c r="J164" s="34"/>
      <c r="K164" s="36"/>
      <c r="L164" s="1"/>
    </row>
    <row r="165" spans="1:12" ht="12.75">
      <c r="A165" s="32"/>
      <c r="B165" s="32">
        <f t="shared" si="17"/>
        <v>152</v>
      </c>
      <c r="C165" s="50">
        <f t="shared" si="18"/>
        <v>43349</v>
      </c>
      <c r="D165" s="4">
        <f t="shared" si="14"/>
        <v>12.277661640000005</v>
      </c>
      <c r="E165" s="4">
        <f t="shared" si="20"/>
        <v>35.94199842</v>
      </c>
      <c r="F165" s="4">
        <f t="shared" si="15"/>
        <v>48.21966006</v>
      </c>
      <c r="G165" s="39"/>
      <c r="H165" s="4">
        <f t="shared" si="16"/>
        <v>0</v>
      </c>
      <c r="I165" s="4">
        <f t="shared" si="19"/>
        <v>8613.80195945</v>
      </c>
      <c r="J165" s="34"/>
      <c r="K165" s="36"/>
      <c r="L165" s="1"/>
    </row>
    <row r="166" spans="1:12" ht="12.75">
      <c r="A166" s="32"/>
      <c r="B166" s="32">
        <f t="shared" si="17"/>
        <v>153</v>
      </c>
      <c r="C166" s="50">
        <f t="shared" si="18"/>
        <v>43379</v>
      </c>
      <c r="D166" s="4">
        <f t="shared" si="14"/>
        <v>12.328818560000002</v>
      </c>
      <c r="E166" s="4">
        <f t="shared" si="5"/>
        <v>35.8908415</v>
      </c>
      <c r="F166" s="4">
        <f t="shared" si="15"/>
        <v>48.21966006</v>
      </c>
      <c r="G166" s="39"/>
      <c r="H166" s="4">
        <f t="shared" si="16"/>
        <v>0</v>
      </c>
      <c r="I166" s="4">
        <f t="shared" si="19"/>
        <v>8601.47314089</v>
      </c>
      <c r="J166" s="34"/>
      <c r="K166" s="36"/>
      <c r="L166" s="1"/>
    </row>
    <row r="167" spans="1:12" ht="12.75">
      <c r="A167" s="32"/>
      <c r="B167" s="32">
        <f t="shared" si="17"/>
        <v>154</v>
      </c>
      <c r="C167" s="50">
        <f t="shared" si="18"/>
        <v>43410</v>
      </c>
      <c r="D167" s="4">
        <f t="shared" si="14"/>
        <v>12.38018864</v>
      </c>
      <c r="E167" s="4">
        <f t="shared" si="20"/>
        <v>35.83947142</v>
      </c>
      <c r="F167" s="4">
        <f t="shared" si="15"/>
        <v>48.21966006</v>
      </c>
      <c r="G167" s="39"/>
      <c r="H167" s="4">
        <f t="shared" si="16"/>
        <v>0</v>
      </c>
      <c r="I167" s="4">
        <f t="shared" si="19"/>
        <v>8589.092952250001</v>
      </c>
      <c r="J167" s="34"/>
      <c r="K167" s="36"/>
      <c r="L167" s="1"/>
    </row>
    <row r="168" spans="1:12" ht="12.75">
      <c r="A168" s="32"/>
      <c r="B168" s="32">
        <f t="shared" si="17"/>
        <v>155</v>
      </c>
      <c r="C168" s="50">
        <f t="shared" si="18"/>
        <v>43440</v>
      </c>
      <c r="D168" s="4">
        <f t="shared" si="14"/>
        <v>12.431772760000001</v>
      </c>
      <c r="E168" s="4">
        <f t="shared" si="5"/>
        <v>35.7878873</v>
      </c>
      <c r="F168" s="4">
        <f t="shared" si="15"/>
        <v>48.21966006</v>
      </c>
      <c r="G168" s="39"/>
      <c r="H168" s="4">
        <f t="shared" si="16"/>
        <v>0</v>
      </c>
      <c r="I168" s="4">
        <f t="shared" si="19"/>
        <v>8576.661179490002</v>
      </c>
      <c r="J168" s="34"/>
      <c r="K168" s="36"/>
      <c r="L168" s="1"/>
    </row>
    <row r="169" spans="1:12" ht="12.75">
      <c r="A169" s="32"/>
      <c r="B169" s="32">
        <f t="shared" si="17"/>
        <v>156</v>
      </c>
      <c r="C169" s="50">
        <f t="shared" si="18"/>
        <v>43471</v>
      </c>
      <c r="D169" s="4">
        <f t="shared" si="14"/>
        <v>12.48357181</v>
      </c>
      <c r="E169" s="4">
        <f t="shared" si="20"/>
        <v>35.73608825</v>
      </c>
      <c r="F169" s="4">
        <f t="shared" si="15"/>
        <v>48.21966006</v>
      </c>
      <c r="G169" s="39"/>
      <c r="H169" s="4">
        <f t="shared" si="16"/>
        <v>0</v>
      </c>
      <c r="I169" s="4">
        <f t="shared" si="19"/>
        <v>8564.177607680002</v>
      </c>
      <c r="J169" s="34"/>
      <c r="K169" s="36"/>
      <c r="L169" s="1"/>
    </row>
    <row r="170" spans="1:12" ht="12.75">
      <c r="A170" s="32"/>
      <c r="B170" s="32">
        <f t="shared" si="17"/>
        <v>157</v>
      </c>
      <c r="C170" s="50">
        <f t="shared" si="18"/>
        <v>43502</v>
      </c>
      <c r="D170" s="4">
        <f t="shared" si="14"/>
        <v>12.535586690000002</v>
      </c>
      <c r="E170" s="4">
        <f t="shared" si="5"/>
        <v>35.68407337</v>
      </c>
      <c r="F170" s="4">
        <f t="shared" si="15"/>
        <v>48.21966006</v>
      </c>
      <c r="G170" s="39"/>
      <c r="H170" s="4">
        <f t="shared" si="16"/>
        <v>0</v>
      </c>
      <c r="I170" s="4">
        <f t="shared" si="19"/>
        <v>8551.64202099</v>
      </c>
      <c r="J170" s="34"/>
      <c r="K170" s="36"/>
      <c r="L170" s="1"/>
    </row>
    <row r="171" spans="1:12" ht="12.75">
      <c r="A171" s="32"/>
      <c r="B171" s="32">
        <f t="shared" si="17"/>
        <v>158</v>
      </c>
      <c r="C171" s="50">
        <f t="shared" si="18"/>
        <v>43530</v>
      </c>
      <c r="D171" s="4">
        <f t="shared" si="14"/>
        <v>12.587818310000003</v>
      </c>
      <c r="E171" s="4">
        <f t="shared" si="20"/>
        <v>35.63184175</v>
      </c>
      <c r="F171" s="4">
        <f t="shared" si="15"/>
        <v>48.21966006</v>
      </c>
      <c r="G171" s="39"/>
      <c r="H171" s="4">
        <f t="shared" si="16"/>
        <v>0</v>
      </c>
      <c r="I171" s="4">
        <f t="shared" si="19"/>
        <v>8539.054202680001</v>
      </c>
      <c r="J171" s="34"/>
      <c r="K171" s="36"/>
      <c r="L171" s="1"/>
    </row>
    <row r="172" spans="1:12" ht="12.75">
      <c r="A172" s="32"/>
      <c r="B172" s="32">
        <f t="shared" si="17"/>
        <v>159</v>
      </c>
      <c r="C172" s="50">
        <f t="shared" si="18"/>
        <v>43561</v>
      </c>
      <c r="D172" s="4">
        <f t="shared" si="14"/>
        <v>12.640267550000004</v>
      </c>
      <c r="E172" s="4">
        <f t="shared" si="5"/>
        <v>35.57939251</v>
      </c>
      <c r="F172" s="4">
        <f t="shared" si="15"/>
        <v>48.21966006</v>
      </c>
      <c r="G172" s="39"/>
      <c r="H172" s="4">
        <f t="shared" si="16"/>
        <v>0</v>
      </c>
      <c r="I172" s="4">
        <f t="shared" si="19"/>
        <v>8526.413935130002</v>
      </c>
      <c r="J172" s="34"/>
      <c r="K172" s="36"/>
      <c r="L172" s="1"/>
    </row>
    <row r="173" spans="1:12" ht="12.75">
      <c r="A173" s="32"/>
      <c r="B173" s="32">
        <f t="shared" si="17"/>
        <v>160</v>
      </c>
      <c r="C173" s="50">
        <f t="shared" si="18"/>
        <v>43591</v>
      </c>
      <c r="D173" s="4">
        <f t="shared" si="14"/>
        <v>12.692935330000005</v>
      </c>
      <c r="E173" s="4">
        <f t="shared" si="20"/>
        <v>35.52672473</v>
      </c>
      <c r="F173" s="4">
        <f t="shared" si="15"/>
        <v>48.21966006</v>
      </c>
      <c r="G173" s="39"/>
      <c r="H173" s="4">
        <f t="shared" si="16"/>
        <v>0</v>
      </c>
      <c r="I173" s="4">
        <f t="shared" si="19"/>
        <v>8513.720999800002</v>
      </c>
      <c r="J173" s="34"/>
      <c r="K173" s="36"/>
      <c r="L173" s="1"/>
    </row>
    <row r="174" spans="1:12" ht="12.75">
      <c r="A174" s="32"/>
      <c r="B174" s="32">
        <f t="shared" si="17"/>
        <v>161</v>
      </c>
      <c r="C174" s="50">
        <f t="shared" si="18"/>
        <v>43622</v>
      </c>
      <c r="D174" s="4">
        <f t="shared" si="14"/>
        <v>12.74582256</v>
      </c>
      <c r="E174" s="4">
        <f t="shared" si="5"/>
        <v>35.4738375</v>
      </c>
      <c r="F174" s="4">
        <f t="shared" si="15"/>
        <v>48.21966006</v>
      </c>
      <c r="G174" s="39"/>
      <c r="H174" s="4">
        <f t="shared" si="16"/>
        <v>0</v>
      </c>
      <c r="I174" s="4">
        <f t="shared" si="19"/>
        <v>8500.975177240001</v>
      </c>
      <c r="J174" s="34"/>
      <c r="K174" s="36"/>
      <c r="L174" s="1"/>
    </row>
    <row r="175" spans="1:12" ht="12.75">
      <c r="A175" s="32"/>
      <c r="B175" s="32">
        <f t="shared" si="17"/>
        <v>162</v>
      </c>
      <c r="C175" s="50">
        <f t="shared" si="18"/>
        <v>43652</v>
      </c>
      <c r="D175" s="4">
        <f t="shared" si="14"/>
        <v>12.798930150000004</v>
      </c>
      <c r="E175" s="4">
        <f t="shared" si="20"/>
        <v>35.42072991</v>
      </c>
      <c r="F175" s="4">
        <f t="shared" si="15"/>
        <v>48.21966006</v>
      </c>
      <c r="G175" s="39"/>
      <c r="H175" s="4">
        <f t="shared" si="16"/>
        <v>0</v>
      </c>
      <c r="I175" s="4">
        <f t="shared" si="19"/>
        <v>8488.176247090001</v>
      </c>
      <c r="J175" s="34"/>
      <c r="K175" s="36"/>
      <c r="L175" s="1"/>
    </row>
    <row r="176" spans="1:12" ht="12.75">
      <c r="A176" s="32"/>
      <c r="B176" s="32">
        <f t="shared" si="17"/>
        <v>163</v>
      </c>
      <c r="C176" s="50">
        <f t="shared" si="18"/>
        <v>43683</v>
      </c>
      <c r="D176" s="4">
        <f t="shared" si="14"/>
        <v>12.852259029999999</v>
      </c>
      <c r="E176" s="4">
        <f t="shared" si="5"/>
        <v>35.36740103</v>
      </c>
      <c r="F176" s="4">
        <f t="shared" si="15"/>
        <v>48.21966006</v>
      </c>
      <c r="G176" s="39"/>
      <c r="H176" s="4">
        <f t="shared" si="16"/>
        <v>0</v>
      </c>
      <c r="I176" s="4">
        <f t="shared" si="19"/>
        <v>8475.323988060001</v>
      </c>
      <c r="J176" s="34"/>
      <c r="K176" s="36"/>
      <c r="L176" s="1"/>
    </row>
    <row r="177" spans="1:12" ht="12.75">
      <c r="A177" s="32"/>
      <c r="B177" s="32">
        <f t="shared" si="17"/>
        <v>164</v>
      </c>
      <c r="C177" s="50">
        <f t="shared" si="18"/>
        <v>43714</v>
      </c>
      <c r="D177" s="4">
        <f t="shared" si="14"/>
        <v>12.905810110000004</v>
      </c>
      <c r="E177" s="4">
        <f t="shared" si="20"/>
        <v>35.31384995</v>
      </c>
      <c r="F177" s="4">
        <f t="shared" si="15"/>
        <v>48.21966006</v>
      </c>
      <c r="G177" s="39"/>
      <c r="H177" s="4">
        <f t="shared" si="16"/>
        <v>0</v>
      </c>
      <c r="I177" s="4">
        <f t="shared" si="19"/>
        <v>8462.418177950001</v>
      </c>
      <c r="J177" s="34"/>
      <c r="K177" s="36"/>
      <c r="L177" s="1"/>
    </row>
    <row r="178" spans="1:12" ht="12.75">
      <c r="A178" s="32"/>
      <c r="B178" s="32">
        <f t="shared" si="17"/>
        <v>165</v>
      </c>
      <c r="C178" s="50">
        <f t="shared" si="18"/>
        <v>43744</v>
      </c>
      <c r="D178" s="4">
        <f t="shared" si="14"/>
        <v>12.959584320000005</v>
      </c>
      <c r="E178" s="4">
        <f t="shared" si="5"/>
        <v>35.26007574</v>
      </c>
      <c r="F178" s="4">
        <f t="shared" si="15"/>
        <v>48.21966006</v>
      </c>
      <c r="G178" s="39"/>
      <c r="H178" s="4">
        <f t="shared" si="16"/>
        <v>0</v>
      </c>
      <c r="I178" s="4">
        <f t="shared" si="19"/>
        <v>8449.45859363</v>
      </c>
      <c r="J178" s="34"/>
      <c r="K178" s="36"/>
      <c r="L178" s="1"/>
    </row>
    <row r="179" spans="1:12" ht="12.75">
      <c r="A179" s="32"/>
      <c r="B179" s="32">
        <f t="shared" si="17"/>
        <v>166</v>
      </c>
      <c r="C179" s="50">
        <f t="shared" si="18"/>
        <v>43775</v>
      </c>
      <c r="D179" s="4">
        <f t="shared" si="14"/>
        <v>13.013582590000006</v>
      </c>
      <c r="E179" s="4">
        <f t="shared" si="20"/>
        <v>35.20607747</v>
      </c>
      <c r="F179" s="4">
        <f t="shared" si="15"/>
        <v>48.21966006</v>
      </c>
      <c r="G179" s="39"/>
      <c r="H179" s="4">
        <f t="shared" si="16"/>
        <v>0</v>
      </c>
      <c r="I179" s="4">
        <f t="shared" si="19"/>
        <v>8436.445011040001</v>
      </c>
      <c r="J179" s="34"/>
      <c r="K179" s="36"/>
      <c r="L179" s="1"/>
    </row>
    <row r="180" spans="1:12" ht="12.75">
      <c r="A180" s="32"/>
      <c r="B180" s="32">
        <f t="shared" si="17"/>
        <v>167</v>
      </c>
      <c r="C180" s="50">
        <f t="shared" si="18"/>
        <v>43805</v>
      </c>
      <c r="D180" s="4">
        <f t="shared" si="14"/>
        <v>13.06780585</v>
      </c>
      <c r="E180" s="4">
        <f t="shared" si="5"/>
        <v>35.15185421</v>
      </c>
      <c r="F180" s="4">
        <f t="shared" si="15"/>
        <v>48.21966006</v>
      </c>
      <c r="G180" s="39"/>
      <c r="H180" s="4">
        <f t="shared" si="16"/>
        <v>0</v>
      </c>
      <c r="I180" s="4">
        <f t="shared" si="19"/>
        <v>8423.377205190001</v>
      </c>
      <c r="J180" s="34"/>
      <c r="K180" s="36"/>
      <c r="L180" s="1"/>
    </row>
    <row r="181" spans="1:12" ht="12.75">
      <c r="A181" s="32"/>
      <c r="B181" s="32">
        <f t="shared" si="17"/>
        <v>168</v>
      </c>
      <c r="C181" s="50">
        <f t="shared" si="18"/>
        <v>43836</v>
      </c>
      <c r="D181" s="4">
        <f t="shared" si="14"/>
        <v>13.122255040000006</v>
      </c>
      <c r="E181" s="4">
        <f t="shared" si="20"/>
        <v>35.09740502</v>
      </c>
      <c r="F181" s="4">
        <f t="shared" si="15"/>
        <v>48.21966006</v>
      </c>
      <c r="G181" s="39"/>
      <c r="H181" s="4">
        <f t="shared" si="16"/>
        <v>0</v>
      </c>
      <c r="I181" s="4">
        <f t="shared" si="19"/>
        <v>8410.254950150002</v>
      </c>
      <c r="J181" s="34"/>
      <c r="K181" s="36"/>
      <c r="L181" s="1"/>
    </row>
    <row r="182" spans="1:12" ht="12.75">
      <c r="A182" s="32"/>
      <c r="B182" s="32">
        <f t="shared" si="17"/>
        <v>169</v>
      </c>
      <c r="C182" s="50">
        <f t="shared" si="18"/>
        <v>43867</v>
      </c>
      <c r="D182" s="4">
        <f t="shared" si="14"/>
        <v>13.176931100000004</v>
      </c>
      <c r="E182" s="4">
        <f t="shared" si="5"/>
        <v>35.04272896</v>
      </c>
      <c r="F182" s="4">
        <f t="shared" si="15"/>
        <v>48.21966006</v>
      </c>
      <c r="G182" s="39"/>
      <c r="H182" s="4">
        <f t="shared" si="16"/>
        <v>0</v>
      </c>
      <c r="I182" s="4">
        <f t="shared" si="19"/>
        <v>8397.07801905</v>
      </c>
      <c r="J182" s="34"/>
      <c r="K182" s="36"/>
      <c r="L182" s="1"/>
    </row>
    <row r="183" spans="1:12" ht="12.75">
      <c r="A183" s="32"/>
      <c r="B183" s="32">
        <f t="shared" si="17"/>
        <v>170</v>
      </c>
      <c r="C183" s="50">
        <f t="shared" si="18"/>
        <v>43896</v>
      </c>
      <c r="D183" s="4">
        <f t="shared" si="14"/>
        <v>13.231834980000002</v>
      </c>
      <c r="E183" s="4">
        <f t="shared" si="20"/>
        <v>34.98782508</v>
      </c>
      <c r="F183" s="4">
        <f t="shared" si="15"/>
        <v>48.21966006</v>
      </c>
      <c r="G183" s="39"/>
      <c r="H183" s="4">
        <f t="shared" si="16"/>
        <v>0</v>
      </c>
      <c r="I183" s="4">
        <f t="shared" si="19"/>
        <v>8383.84618407</v>
      </c>
      <c r="J183" s="34"/>
      <c r="K183" s="36"/>
      <c r="L183" s="1"/>
    </row>
    <row r="184" spans="1:12" ht="12.75">
      <c r="A184" s="32"/>
      <c r="B184" s="32">
        <f t="shared" si="17"/>
        <v>171</v>
      </c>
      <c r="C184" s="50">
        <f t="shared" si="18"/>
        <v>43927</v>
      </c>
      <c r="D184" s="4">
        <f t="shared" si="14"/>
        <v>13.28696763</v>
      </c>
      <c r="E184" s="4">
        <f t="shared" si="5"/>
        <v>34.93269243</v>
      </c>
      <c r="F184" s="4">
        <f t="shared" si="15"/>
        <v>48.21966006</v>
      </c>
      <c r="G184" s="39"/>
      <c r="H184" s="4">
        <f t="shared" si="16"/>
        <v>0</v>
      </c>
      <c r="I184" s="4">
        <f t="shared" si="19"/>
        <v>8370.55921644</v>
      </c>
      <c r="J184" s="34"/>
      <c r="K184" s="36"/>
      <c r="L184" s="1"/>
    </row>
    <row r="185" spans="1:12" ht="12.75">
      <c r="A185" s="32"/>
      <c r="B185" s="32">
        <f t="shared" si="17"/>
        <v>172</v>
      </c>
      <c r="C185" s="50">
        <f t="shared" si="18"/>
        <v>43957</v>
      </c>
      <c r="D185" s="4">
        <f t="shared" si="14"/>
        <v>13.342329990000003</v>
      </c>
      <c r="E185" s="4">
        <f t="shared" si="20"/>
        <v>34.87733007</v>
      </c>
      <c r="F185" s="4">
        <f t="shared" si="15"/>
        <v>48.21966006</v>
      </c>
      <c r="G185" s="39"/>
      <c r="H185" s="4">
        <f t="shared" si="16"/>
        <v>0</v>
      </c>
      <c r="I185" s="4">
        <f t="shared" si="19"/>
        <v>8357.21688645</v>
      </c>
      <c r="J185" s="34"/>
      <c r="K185" s="36"/>
      <c r="L185" s="1"/>
    </row>
    <row r="186" spans="1:12" ht="12.75">
      <c r="A186" s="32"/>
      <c r="B186" s="32">
        <f t="shared" si="17"/>
        <v>173</v>
      </c>
      <c r="C186" s="50">
        <f t="shared" si="18"/>
        <v>43988</v>
      </c>
      <c r="D186" s="4">
        <f t="shared" si="14"/>
        <v>13.397923030000001</v>
      </c>
      <c r="E186" s="4">
        <f t="shared" si="5"/>
        <v>34.82173703</v>
      </c>
      <c r="F186" s="4">
        <f t="shared" si="15"/>
        <v>48.21966006</v>
      </c>
      <c r="G186" s="39"/>
      <c r="H186" s="4">
        <f t="shared" si="16"/>
        <v>0</v>
      </c>
      <c r="I186" s="4">
        <f t="shared" si="19"/>
        <v>8343.81896342</v>
      </c>
      <c r="J186" s="34"/>
      <c r="K186" s="36"/>
      <c r="L186" s="1"/>
    </row>
    <row r="187" spans="1:12" ht="12.75">
      <c r="A187" s="32"/>
      <c r="B187" s="32">
        <f t="shared" si="17"/>
        <v>174</v>
      </c>
      <c r="C187" s="50">
        <f t="shared" si="18"/>
        <v>44018</v>
      </c>
      <c r="D187" s="4">
        <f t="shared" si="14"/>
        <v>13.453747710000002</v>
      </c>
      <c r="E187" s="4">
        <f t="shared" si="20"/>
        <v>34.76591235</v>
      </c>
      <c r="F187" s="4">
        <f t="shared" si="15"/>
        <v>48.21966006</v>
      </c>
      <c r="G187" s="39"/>
      <c r="H187" s="4">
        <f t="shared" si="16"/>
        <v>0</v>
      </c>
      <c r="I187" s="4">
        <f t="shared" si="19"/>
        <v>8330.36521571</v>
      </c>
      <c r="J187" s="34"/>
      <c r="K187" s="36"/>
      <c r="L187" s="1"/>
    </row>
    <row r="188" spans="1:12" ht="12.75">
      <c r="A188" s="32"/>
      <c r="B188" s="32">
        <f t="shared" si="17"/>
        <v>175</v>
      </c>
      <c r="C188" s="50">
        <f t="shared" si="18"/>
        <v>44049</v>
      </c>
      <c r="D188" s="4">
        <f t="shared" si="14"/>
        <v>13.50980499</v>
      </c>
      <c r="E188" s="4">
        <f t="shared" si="5"/>
        <v>34.70985507</v>
      </c>
      <c r="F188" s="4">
        <f t="shared" si="15"/>
        <v>48.21966006</v>
      </c>
      <c r="G188" s="39"/>
      <c r="H188" s="4">
        <f t="shared" si="16"/>
        <v>0</v>
      </c>
      <c r="I188" s="4">
        <f t="shared" si="19"/>
        <v>8316.85541072</v>
      </c>
      <c r="J188" s="34"/>
      <c r="K188" s="36"/>
      <c r="L188" s="1"/>
    </row>
    <row r="189" spans="1:12" ht="12.75">
      <c r="A189" s="32"/>
      <c r="B189" s="32">
        <f t="shared" si="17"/>
        <v>176</v>
      </c>
      <c r="C189" s="50">
        <f t="shared" si="18"/>
        <v>44080</v>
      </c>
      <c r="D189" s="4">
        <f t="shared" si="14"/>
        <v>13.566095850000004</v>
      </c>
      <c r="E189" s="4">
        <f t="shared" si="20"/>
        <v>34.65356421</v>
      </c>
      <c r="F189" s="4">
        <f t="shared" si="15"/>
        <v>48.21966006</v>
      </c>
      <c r="G189" s="39"/>
      <c r="H189" s="4">
        <f t="shared" si="16"/>
        <v>0</v>
      </c>
      <c r="I189" s="4">
        <f t="shared" si="19"/>
        <v>8303.28931487</v>
      </c>
      <c r="J189" s="34"/>
      <c r="K189" s="36"/>
      <c r="L189" s="1"/>
    </row>
    <row r="190" spans="1:12" ht="12.75">
      <c r="A190" s="32"/>
      <c r="B190" s="32">
        <f t="shared" si="17"/>
        <v>177</v>
      </c>
      <c r="C190" s="50">
        <f t="shared" si="18"/>
        <v>44110</v>
      </c>
      <c r="D190" s="4">
        <f t="shared" si="14"/>
        <v>13.622621250000002</v>
      </c>
      <c r="E190" s="4">
        <f t="shared" si="5"/>
        <v>34.59703881</v>
      </c>
      <c r="F190" s="4">
        <f t="shared" si="15"/>
        <v>48.21966006</v>
      </c>
      <c r="G190" s="39"/>
      <c r="H190" s="4">
        <f t="shared" si="16"/>
        <v>0</v>
      </c>
      <c r="I190" s="4">
        <f t="shared" si="19"/>
        <v>8289.66669362</v>
      </c>
      <c r="J190" s="34"/>
      <c r="K190" s="36"/>
      <c r="L190" s="1"/>
    </row>
    <row r="191" spans="1:12" ht="12.75">
      <c r="A191" s="32"/>
      <c r="B191" s="32">
        <f t="shared" si="17"/>
        <v>178</v>
      </c>
      <c r="C191" s="50">
        <f t="shared" si="18"/>
        <v>44141</v>
      </c>
      <c r="D191" s="4">
        <f t="shared" si="14"/>
        <v>13.679382170000004</v>
      </c>
      <c r="E191" s="4">
        <f t="shared" si="20"/>
        <v>34.54027789</v>
      </c>
      <c r="F191" s="4">
        <f t="shared" si="15"/>
        <v>48.21966006</v>
      </c>
      <c r="G191" s="39"/>
      <c r="H191" s="4">
        <f t="shared" si="16"/>
        <v>0</v>
      </c>
      <c r="I191" s="4">
        <f t="shared" si="19"/>
        <v>8275.98731145</v>
      </c>
      <c r="J191" s="34"/>
      <c r="K191" s="36"/>
      <c r="L191" s="1"/>
    </row>
    <row r="192" spans="1:12" ht="12.75">
      <c r="A192" s="32"/>
      <c r="B192" s="32">
        <f t="shared" si="17"/>
        <v>179</v>
      </c>
      <c r="C192" s="50">
        <f t="shared" si="18"/>
        <v>44171</v>
      </c>
      <c r="D192" s="4">
        <f t="shared" si="14"/>
        <v>13.7363796</v>
      </c>
      <c r="E192" s="4">
        <f t="shared" si="5"/>
        <v>34.48328046</v>
      </c>
      <c r="F192" s="4">
        <f t="shared" si="15"/>
        <v>48.21966006</v>
      </c>
      <c r="G192" s="39"/>
      <c r="H192" s="4">
        <f t="shared" si="16"/>
        <v>0</v>
      </c>
      <c r="I192" s="4">
        <f t="shared" si="19"/>
        <v>8262.25093185</v>
      </c>
      <c r="J192" s="34"/>
      <c r="K192" s="36"/>
      <c r="L192" s="1"/>
    </row>
    <row r="193" spans="1:12" ht="12.75">
      <c r="A193" s="32"/>
      <c r="B193" s="32">
        <f t="shared" si="17"/>
        <v>180</v>
      </c>
      <c r="C193" s="50">
        <f t="shared" si="18"/>
        <v>44202</v>
      </c>
      <c r="D193" s="4">
        <f t="shared" si="14"/>
        <v>13.793614510000005</v>
      </c>
      <c r="E193" s="4">
        <f t="shared" si="20"/>
        <v>34.42604555</v>
      </c>
      <c r="F193" s="4">
        <f t="shared" si="15"/>
        <v>48.21966006</v>
      </c>
      <c r="G193" s="39"/>
      <c r="H193" s="4">
        <f t="shared" si="16"/>
        <v>0</v>
      </c>
      <c r="I193" s="4">
        <f t="shared" si="19"/>
        <v>8248.45731734</v>
      </c>
      <c r="J193" s="34"/>
      <c r="K193" s="36"/>
      <c r="L193" s="1"/>
    </row>
    <row r="194" spans="1:12" ht="12.75">
      <c r="A194" s="32"/>
      <c r="B194" s="32">
        <f t="shared" si="17"/>
        <v>181</v>
      </c>
      <c r="C194" s="50">
        <f t="shared" si="18"/>
        <v>44233</v>
      </c>
      <c r="D194" s="4">
        <f t="shared" si="14"/>
        <v>13.851087900000003</v>
      </c>
      <c r="E194" s="4">
        <f t="shared" si="5"/>
        <v>34.36857216</v>
      </c>
      <c r="F194" s="4">
        <f t="shared" si="15"/>
        <v>48.21966006</v>
      </c>
      <c r="G194" s="39"/>
      <c r="H194" s="4">
        <f t="shared" si="16"/>
        <v>0</v>
      </c>
      <c r="I194" s="4">
        <f t="shared" si="19"/>
        <v>8234.60622944</v>
      </c>
      <c r="J194" s="34"/>
      <c r="K194" s="36"/>
      <c r="L194" s="1"/>
    </row>
    <row r="195" spans="1:12" ht="12.75">
      <c r="A195" s="32"/>
      <c r="B195" s="32">
        <f t="shared" si="17"/>
        <v>182</v>
      </c>
      <c r="C195" s="50">
        <f t="shared" si="18"/>
        <v>44261</v>
      </c>
      <c r="D195" s="4">
        <f t="shared" si="14"/>
        <v>13.90880077</v>
      </c>
      <c r="E195" s="4">
        <f t="shared" si="20"/>
        <v>34.31085929</v>
      </c>
      <c r="F195" s="4">
        <f t="shared" si="15"/>
        <v>48.21966006</v>
      </c>
      <c r="G195" s="39"/>
      <c r="H195" s="4">
        <f t="shared" si="16"/>
        <v>0</v>
      </c>
      <c r="I195" s="4">
        <f t="shared" si="19"/>
        <v>8220.69742867</v>
      </c>
      <c r="J195" s="34"/>
      <c r="K195" s="36"/>
      <c r="L195" s="1"/>
    </row>
    <row r="196" spans="1:12" ht="12.75">
      <c r="A196" s="32"/>
      <c r="B196" s="32">
        <f t="shared" si="17"/>
        <v>183</v>
      </c>
      <c r="C196" s="50">
        <f t="shared" si="18"/>
        <v>44292</v>
      </c>
      <c r="D196" s="4">
        <f t="shared" si="14"/>
        <v>13.966754110000004</v>
      </c>
      <c r="E196" s="4">
        <f t="shared" si="5"/>
        <v>34.25290595</v>
      </c>
      <c r="F196" s="4">
        <f t="shared" si="15"/>
        <v>48.21966006</v>
      </c>
      <c r="G196" s="39"/>
      <c r="H196" s="4">
        <f t="shared" si="16"/>
        <v>0</v>
      </c>
      <c r="I196" s="4">
        <f t="shared" si="19"/>
        <v>8206.73067456</v>
      </c>
      <c r="J196" s="34"/>
      <c r="K196" s="36"/>
      <c r="L196" s="1"/>
    </row>
    <row r="197" spans="1:12" ht="12.75">
      <c r="A197" s="32"/>
      <c r="B197" s="32">
        <f t="shared" si="17"/>
        <v>184</v>
      </c>
      <c r="C197" s="50">
        <f t="shared" si="18"/>
        <v>44322</v>
      </c>
      <c r="D197" s="4">
        <f t="shared" si="14"/>
        <v>14.02494892</v>
      </c>
      <c r="E197" s="4">
        <f t="shared" si="20"/>
        <v>34.19471114</v>
      </c>
      <c r="F197" s="4">
        <f t="shared" si="15"/>
        <v>48.21966006</v>
      </c>
      <c r="G197" s="39"/>
      <c r="H197" s="4">
        <f t="shared" si="16"/>
        <v>0</v>
      </c>
      <c r="I197" s="4">
        <f t="shared" si="19"/>
        <v>8192.70572564</v>
      </c>
      <c r="J197" s="34"/>
      <c r="K197" s="36"/>
      <c r="L197" s="1"/>
    </row>
    <row r="198" spans="1:12" ht="12.75">
      <c r="A198" s="32"/>
      <c r="B198" s="32">
        <f t="shared" si="17"/>
        <v>185</v>
      </c>
      <c r="C198" s="50">
        <f t="shared" si="18"/>
        <v>44353</v>
      </c>
      <c r="D198" s="4">
        <f t="shared" si="14"/>
        <v>14.0833862</v>
      </c>
      <c r="E198" s="4">
        <f t="shared" si="5"/>
        <v>34.13627386</v>
      </c>
      <c r="F198" s="4">
        <f t="shared" si="15"/>
        <v>48.21966006</v>
      </c>
      <c r="G198" s="39"/>
      <c r="H198" s="4">
        <f t="shared" si="16"/>
        <v>0</v>
      </c>
      <c r="I198" s="4">
        <f t="shared" si="19"/>
        <v>8178.62233944</v>
      </c>
      <c r="J198" s="34"/>
      <c r="K198" s="36"/>
      <c r="L198" s="1"/>
    </row>
    <row r="199" spans="1:12" ht="12.75">
      <c r="A199" s="32"/>
      <c r="B199" s="32">
        <f t="shared" si="17"/>
        <v>186</v>
      </c>
      <c r="C199" s="50">
        <f t="shared" si="18"/>
        <v>44383</v>
      </c>
      <c r="D199" s="4">
        <f t="shared" si="14"/>
        <v>14.142066980000003</v>
      </c>
      <c r="E199" s="4">
        <f t="shared" si="20"/>
        <v>34.07759308</v>
      </c>
      <c r="F199" s="4">
        <f t="shared" si="15"/>
        <v>48.21966006</v>
      </c>
      <c r="G199" s="39"/>
      <c r="H199" s="4">
        <f t="shared" si="16"/>
        <v>0</v>
      </c>
      <c r="I199" s="4">
        <f t="shared" si="19"/>
        <v>8164.48027246</v>
      </c>
      <c r="J199" s="34"/>
      <c r="K199" s="36"/>
      <c r="L199" s="1"/>
    </row>
    <row r="200" spans="1:12" ht="12.75">
      <c r="A200" s="32"/>
      <c r="B200" s="32">
        <f t="shared" si="17"/>
        <v>187</v>
      </c>
      <c r="C200" s="50">
        <f t="shared" si="18"/>
        <v>44414</v>
      </c>
      <c r="D200" s="4">
        <f t="shared" si="14"/>
        <v>14.20099226</v>
      </c>
      <c r="E200" s="4">
        <f t="shared" si="5"/>
        <v>34.0186678</v>
      </c>
      <c r="F200" s="4">
        <f t="shared" si="15"/>
        <v>48.21966006</v>
      </c>
      <c r="G200" s="39"/>
      <c r="H200" s="4">
        <f t="shared" si="16"/>
        <v>0</v>
      </c>
      <c r="I200" s="4">
        <f t="shared" si="19"/>
        <v>8150.2792802</v>
      </c>
      <c r="J200" s="34"/>
      <c r="K200" s="36"/>
      <c r="L200" s="1"/>
    </row>
    <row r="201" spans="1:12" ht="12.75">
      <c r="A201" s="32"/>
      <c r="B201" s="32">
        <f t="shared" si="17"/>
        <v>188</v>
      </c>
      <c r="C201" s="50">
        <f t="shared" si="18"/>
        <v>44445</v>
      </c>
      <c r="D201" s="4">
        <f t="shared" si="14"/>
        <v>14.260163060000004</v>
      </c>
      <c r="E201" s="4">
        <f t="shared" si="20"/>
        <v>33.959497</v>
      </c>
      <c r="F201" s="4">
        <f t="shared" si="15"/>
        <v>48.21966006</v>
      </c>
      <c r="G201" s="39"/>
      <c r="H201" s="4">
        <f t="shared" si="16"/>
        <v>0</v>
      </c>
      <c r="I201" s="4">
        <f t="shared" si="19"/>
        <v>8136.01911714</v>
      </c>
      <c r="J201" s="34"/>
      <c r="K201" s="36"/>
      <c r="L201" s="1"/>
    </row>
    <row r="202" spans="1:12" ht="12.75">
      <c r="A202" s="32"/>
      <c r="B202" s="32">
        <f t="shared" si="17"/>
        <v>189</v>
      </c>
      <c r="C202" s="50">
        <f t="shared" si="18"/>
        <v>44475</v>
      </c>
      <c r="D202" s="4">
        <f t="shared" si="14"/>
        <v>14.31958041</v>
      </c>
      <c r="E202" s="4">
        <f t="shared" si="5"/>
        <v>33.90007965</v>
      </c>
      <c r="F202" s="4">
        <f t="shared" si="15"/>
        <v>48.21966006</v>
      </c>
      <c r="G202" s="39"/>
      <c r="H202" s="4">
        <f t="shared" si="16"/>
        <v>0</v>
      </c>
      <c r="I202" s="4">
        <f t="shared" si="19"/>
        <v>8121.699536730001</v>
      </c>
      <c r="J202" s="34"/>
      <c r="K202" s="36"/>
      <c r="L202" s="1"/>
    </row>
    <row r="203" spans="1:12" ht="12.75">
      <c r="A203" s="32"/>
      <c r="B203" s="32">
        <f t="shared" si="17"/>
        <v>190</v>
      </c>
      <c r="C203" s="50">
        <f t="shared" si="18"/>
        <v>44506</v>
      </c>
      <c r="D203" s="4">
        <f t="shared" si="14"/>
        <v>14.379245320000003</v>
      </c>
      <c r="E203" s="4">
        <f t="shared" si="20"/>
        <v>33.84041474</v>
      </c>
      <c r="F203" s="4">
        <f t="shared" si="15"/>
        <v>48.21966006</v>
      </c>
      <c r="G203" s="39"/>
      <c r="H203" s="4">
        <f t="shared" si="16"/>
        <v>0</v>
      </c>
      <c r="I203" s="4">
        <f t="shared" si="19"/>
        <v>8107.32029141</v>
      </c>
      <c r="J203" s="34"/>
      <c r="K203" s="36"/>
      <c r="L203" s="1"/>
    </row>
    <row r="204" spans="1:12" ht="12.75">
      <c r="A204" s="32"/>
      <c r="B204" s="32">
        <f t="shared" si="17"/>
        <v>191</v>
      </c>
      <c r="C204" s="50">
        <f t="shared" si="18"/>
        <v>44536</v>
      </c>
      <c r="D204" s="4">
        <f t="shared" si="14"/>
        <v>14.439158850000005</v>
      </c>
      <c r="E204" s="4">
        <f t="shared" si="5"/>
        <v>33.78050121</v>
      </c>
      <c r="F204" s="4">
        <f t="shared" si="15"/>
        <v>48.21966006</v>
      </c>
      <c r="G204" s="39"/>
      <c r="H204" s="4">
        <f t="shared" si="16"/>
        <v>0</v>
      </c>
      <c r="I204" s="4">
        <f t="shared" si="19"/>
        <v>8092.88113256</v>
      </c>
      <c r="J204" s="34"/>
      <c r="K204" s="36"/>
      <c r="L204" s="1"/>
    </row>
    <row r="205" spans="1:12" ht="12.75">
      <c r="A205" s="32"/>
      <c r="B205" s="32">
        <f t="shared" si="17"/>
        <v>192</v>
      </c>
      <c r="C205" s="50">
        <f t="shared" si="18"/>
        <v>44567</v>
      </c>
      <c r="D205" s="4">
        <f t="shared" si="14"/>
        <v>14.49932201</v>
      </c>
      <c r="E205" s="4">
        <f t="shared" si="20"/>
        <v>33.72033805</v>
      </c>
      <c r="F205" s="4">
        <f t="shared" si="15"/>
        <v>48.21966006</v>
      </c>
      <c r="G205" s="39"/>
      <c r="H205" s="4">
        <f t="shared" si="16"/>
        <v>0</v>
      </c>
      <c r="I205" s="4">
        <f t="shared" si="19"/>
        <v>8078.38181055</v>
      </c>
      <c r="J205" s="34"/>
      <c r="K205" s="36"/>
      <c r="L205" s="1"/>
    </row>
    <row r="206" spans="1:12" ht="12.75">
      <c r="A206" s="32"/>
      <c r="B206" s="32">
        <f t="shared" si="17"/>
        <v>193</v>
      </c>
      <c r="C206" s="50">
        <f t="shared" si="18"/>
        <v>44598</v>
      </c>
      <c r="D206" s="4">
        <f t="shared" si="14"/>
        <v>14.559735850000003</v>
      </c>
      <c r="E206" s="4">
        <f t="shared" si="5"/>
        <v>33.65992421</v>
      </c>
      <c r="F206" s="4">
        <f t="shared" si="15"/>
        <v>48.21966006</v>
      </c>
      <c r="G206" s="39"/>
      <c r="H206" s="4">
        <f t="shared" si="16"/>
        <v>0</v>
      </c>
      <c r="I206" s="4">
        <f t="shared" si="19"/>
        <v>8063.8220747000005</v>
      </c>
      <c r="J206" s="34"/>
      <c r="K206" s="36"/>
      <c r="L206" s="1"/>
    </row>
    <row r="207" spans="1:12" ht="12.75">
      <c r="A207" s="32"/>
      <c r="B207" s="32">
        <f t="shared" si="17"/>
        <v>194</v>
      </c>
      <c r="C207" s="50">
        <f t="shared" si="18"/>
        <v>44626</v>
      </c>
      <c r="D207" s="4">
        <f aca="true" t="shared" si="21" ref="D207:D270">IF(B207="","",IF(I206&lt;$D$10,I206,F207-E207))</f>
        <v>14.62040142</v>
      </c>
      <c r="E207" s="4">
        <f t="shared" si="20"/>
        <v>33.59925864</v>
      </c>
      <c r="F207" s="4">
        <f aca="true" t="shared" si="22" ref="F207:F270">IF(B207="","",IF(I206&lt;$D$10,I206+E207,$D$10))</f>
        <v>48.21966006</v>
      </c>
      <c r="G207" s="39"/>
      <c r="H207" s="4">
        <f aca="true" t="shared" si="23" ref="H207:H270">IF(B207="","",IF(G207="",0,G207-F207))</f>
        <v>0</v>
      </c>
      <c r="I207" s="4">
        <f t="shared" si="19"/>
        <v>8049.20167328</v>
      </c>
      <c r="J207" s="34"/>
      <c r="K207" s="36"/>
      <c r="L207" s="1"/>
    </row>
    <row r="208" spans="1:12" ht="12.75">
      <c r="A208" s="32"/>
      <c r="B208" s="32">
        <f aca="true" t="shared" si="24" ref="B208:B271">IF(I207="","",IF(I207=0,"",B207+1))</f>
        <v>195</v>
      </c>
      <c r="C208" s="50">
        <f aca="true" t="shared" si="25" ref="C208:C271">IF(B208="","",IF(DAY($C$14)&gt;27,DATE(YEAR(C207),MONTH(C207)+2,0),IF(DAY($C$14)&lt;28,DATE(YEAR(C207),MONTH(C207)+1,DAY($C$14)))))</f>
        <v>44657</v>
      </c>
      <c r="D208" s="4">
        <f t="shared" si="21"/>
        <v>14.68131975</v>
      </c>
      <c r="E208" s="4">
        <f t="shared" si="5"/>
        <v>33.53834031</v>
      </c>
      <c r="F208" s="4">
        <f t="shared" si="22"/>
        <v>48.21966006</v>
      </c>
      <c r="G208" s="39"/>
      <c r="H208" s="4">
        <f t="shared" si="23"/>
        <v>0</v>
      </c>
      <c r="I208" s="4">
        <f aca="true" t="shared" si="26" ref="I208:I271">IF(B208="","",I207-D208-H208)</f>
        <v>8034.520353530001</v>
      </c>
      <c r="J208" s="34"/>
      <c r="K208" s="36"/>
      <c r="L208" s="1"/>
    </row>
    <row r="209" spans="1:12" ht="12.75">
      <c r="A209" s="32"/>
      <c r="B209" s="32">
        <f t="shared" si="24"/>
        <v>196</v>
      </c>
      <c r="C209" s="50">
        <f t="shared" si="25"/>
        <v>44687</v>
      </c>
      <c r="D209" s="4">
        <f t="shared" si="21"/>
        <v>14.742491919999999</v>
      </c>
      <c r="E209" s="4">
        <f t="shared" si="20"/>
        <v>33.47716814</v>
      </c>
      <c r="F209" s="4">
        <f t="shared" si="22"/>
        <v>48.21966006</v>
      </c>
      <c r="G209" s="39"/>
      <c r="H209" s="4">
        <f t="shared" si="23"/>
        <v>0</v>
      </c>
      <c r="I209" s="4">
        <f t="shared" si="26"/>
        <v>8019.77786161</v>
      </c>
      <c r="J209" s="34"/>
      <c r="K209" s="36"/>
      <c r="L209" s="1"/>
    </row>
    <row r="210" spans="1:12" ht="12.75">
      <c r="A210" s="32"/>
      <c r="B210" s="32">
        <f t="shared" si="24"/>
        <v>197</v>
      </c>
      <c r="C210" s="50">
        <f t="shared" si="25"/>
        <v>44718</v>
      </c>
      <c r="D210" s="4">
        <f t="shared" si="21"/>
        <v>14.803918970000005</v>
      </c>
      <c r="E210" s="4">
        <f t="shared" si="5"/>
        <v>33.41574109</v>
      </c>
      <c r="F210" s="4">
        <f t="shared" si="22"/>
        <v>48.21966006</v>
      </c>
      <c r="G210" s="39"/>
      <c r="H210" s="4">
        <f t="shared" si="23"/>
        <v>0</v>
      </c>
      <c r="I210" s="4">
        <f t="shared" si="26"/>
        <v>8004.97394264</v>
      </c>
      <c r="J210" s="34"/>
      <c r="K210" s="36"/>
      <c r="L210" s="1"/>
    </row>
    <row r="211" spans="1:12" ht="12.75">
      <c r="A211" s="32"/>
      <c r="B211" s="32">
        <f t="shared" si="24"/>
        <v>198</v>
      </c>
      <c r="C211" s="50">
        <f t="shared" si="25"/>
        <v>44748</v>
      </c>
      <c r="D211" s="4">
        <f t="shared" si="21"/>
        <v>14.86560197</v>
      </c>
      <c r="E211" s="4">
        <f>IF(B211="","",ROUND(I210*$D$6/12,8))</f>
        <v>33.35405809</v>
      </c>
      <c r="F211" s="4">
        <f t="shared" si="22"/>
        <v>48.21966006</v>
      </c>
      <c r="G211" s="39"/>
      <c r="H211" s="4">
        <f t="shared" si="23"/>
        <v>0</v>
      </c>
      <c r="I211" s="4">
        <f t="shared" si="26"/>
        <v>7990.10834067</v>
      </c>
      <c r="J211" s="34"/>
      <c r="K211" s="36"/>
      <c r="L211" s="1"/>
    </row>
    <row r="212" spans="1:12" ht="12.75">
      <c r="A212" s="32"/>
      <c r="B212" s="32">
        <f t="shared" si="24"/>
        <v>199</v>
      </c>
      <c r="C212" s="50">
        <f t="shared" si="25"/>
        <v>44779</v>
      </c>
      <c r="D212" s="4">
        <f t="shared" si="21"/>
        <v>14.92754197</v>
      </c>
      <c r="E212" s="4">
        <f t="shared" si="5"/>
        <v>33.29211809</v>
      </c>
      <c r="F212" s="4">
        <f t="shared" si="22"/>
        <v>48.21966006</v>
      </c>
      <c r="G212" s="39"/>
      <c r="H212" s="4">
        <f t="shared" si="23"/>
        <v>0</v>
      </c>
      <c r="I212" s="4">
        <f t="shared" si="26"/>
        <v>7975.1807987</v>
      </c>
      <c r="J212" s="34"/>
      <c r="K212" s="36"/>
      <c r="L212" s="1"/>
    </row>
    <row r="213" spans="1:12" ht="12.75">
      <c r="A213" s="32"/>
      <c r="B213" s="32">
        <f t="shared" si="24"/>
        <v>200</v>
      </c>
      <c r="C213" s="50">
        <f t="shared" si="25"/>
        <v>44810</v>
      </c>
      <c r="D213" s="4">
        <f t="shared" si="21"/>
        <v>14.989740070000003</v>
      </c>
      <c r="E213" s="4">
        <f>IF(B213="","",ROUND(I212*$D$6/12,8))</f>
        <v>33.22991999</v>
      </c>
      <c r="F213" s="4">
        <f t="shared" si="22"/>
        <v>48.21966006</v>
      </c>
      <c r="G213" s="39"/>
      <c r="H213" s="4">
        <f t="shared" si="23"/>
        <v>0</v>
      </c>
      <c r="I213" s="4">
        <f t="shared" si="26"/>
        <v>7960.19105863</v>
      </c>
      <c r="J213" s="34"/>
      <c r="K213" s="36"/>
      <c r="L213" s="1"/>
    </row>
    <row r="214" spans="1:12" ht="12.75">
      <c r="A214" s="32"/>
      <c r="B214" s="32">
        <f t="shared" si="24"/>
        <v>201</v>
      </c>
      <c r="C214" s="50">
        <f t="shared" si="25"/>
        <v>44840</v>
      </c>
      <c r="D214" s="4">
        <f t="shared" si="21"/>
        <v>15.052197320000005</v>
      </c>
      <c r="E214" s="4">
        <f t="shared" si="5"/>
        <v>33.16746274</v>
      </c>
      <c r="F214" s="4">
        <f t="shared" si="22"/>
        <v>48.21966006</v>
      </c>
      <c r="G214" s="39"/>
      <c r="H214" s="4">
        <f t="shared" si="23"/>
        <v>0</v>
      </c>
      <c r="I214" s="4">
        <f t="shared" si="26"/>
        <v>7945.13886131</v>
      </c>
      <c r="J214" s="34"/>
      <c r="K214" s="36"/>
      <c r="L214" s="1"/>
    </row>
    <row r="215" spans="1:12" ht="12.75">
      <c r="A215" s="32"/>
      <c r="B215" s="32">
        <f t="shared" si="24"/>
        <v>202</v>
      </c>
      <c r="C215" s="50">
        <f t="shared" si="25"/>
        <v>44871</v>
      </c>
      <c r="D215" s="4">
        <f t="shared" si="21"/>
        <v>15.114914800000001</v>
      </c>
      <c r="E215" s="4">
        <f>IF(B215="","",ROUND(I214*$D$6/12,8))</f>
        <v>33.10474526</v>
      </c>
      <c r="F215" s="4">
        <f t="shared" si="22"/>
        <v>48.21966006</v>
      </c>
      <c r="G215" s="39"/>
      <c r="H215" s="4">
        <f t="shared" si="23"/>
        <v>0</v>
      </c>
      <c r="I215" s="4">
        <f t="shared" si="26"/>
        <v>7930.023946509999</v>
      </c>
      <c r="J215" s="34"/>
      <c r="K215" s="36"/>
      <c r="L215" s="1"/>
    </row>
    <row r="216" spans="1:12" ht="12.75">
      <c r="A216" s="32"/>
      <c r="B216" s="32">
        <f t="shared" si="24"/>
        <v>203</v>
      </c>
      <c r="C216" s="50">
        <f t="shared" si="25"/>
        <v>44901</v>
      </c>
      <c r="D216" s="4">
        <f t="shared" si="21"/>
        <v>15.177893619999999</v>
      </c>
      <c r="E216" s="4">
        <f t="shared" si="5"/>
        <v>33.04176644</v>
      </c>
      <c r="F216" s="4">
        <f t="shared" si="22"/>
        <v>48.21966006</v>
      </c>
      <c r="G216" s="39"/>
      <c r="H216" s="4">
        <f t="shared" si="23"/>
        <v>0</v>
      </c>
      <c r="I216" s="4">
        <f t="shared" si="26"/>
        <v>7914.84605289</v>
      </c>
      <c r="J216" s="34"/>
      <c r="K216" s="36"/>
      <c r="L216" s="1"/>
    </row>
    <row r="217" spans="1:12" ht="12.75">
      <c r="A217" s="32"/>
      <c r="B217" s="32">
        <f t="shared" si="24"/>
        <v>204</v>
      </c>
      <c r="C217" s="50">
        <f t="shared" si="25"/>
        <v>44932</v>
      </c>
      <c r="D217" s="4">
        <f t="shared" si="21"/>
        <v>15.24113484</v>
      </c>
      <c r="E217" s="4">
        <f>IF(B217="","",ROUND(I216*$D$6/12,8))</f>
        <v>32.97852522</v>
      </c>
      <c r="F217" s="4">
        <f t="shared" si="22"/>
        <v>48.21966006</v>
      </c>
      <c r="G217" s="39"/>
      <c r="H217" s="4">
        <f t="shared" si="23"/>
        <v>0</v>
      </c>
      <c r="I217" s="4">
        <f t="shared" si="26"/>
        <v>7899.6049180499995</v>
      </c>
      <c r="J217" s="34"/>
      <c r="K217" s="36"/>
      <c r="L217" s="1"/>
    </row>
    <row r="218" spans="1:12" ht="12.75">
      <c r="A218" s="32"/>
      <c r="B218" s="32">
        <f t="shared" si="24"/>
        <v>205</v>
      </c>
      <c r="C218" s="50">
        <f t="shared" si="25"/>
        <v>44963</v>
      </c>
      <c r="D218" s="4">
        <f t="shared" si="21"/>
        <v>15.304639569999999</v>
      </c>
      <c r="E218" s="4">
        <f t="shared" si="5"/>
        <v>32.91502049</v>
      </c>
      <c r="F218" s="4">
        <f t="shared" si="22"/>
        <v>48.21966006</v>
      </c>
      <c r="G218" s="39"/>
      <c r="H218" s="4">
        <f t="shared" si="23"/>
        <v>0</v>
      </c>
      <c r="I218" s="4">
        <f t="shared" si="26"/>
        <v>7884.300278479999</v>
      </c>
      <c r="J218" s="34"/>
      <c r="K218" s="36"/>
      <c r="L218" s="1"/>
    </row>
    <row r="219" spans="1:12" ht="12.75">
      <c r="A219" s="32"/>
      <c r="B219" s="32">
        <f t="shared" si="24"/>
        <v>206</v>
      </c>
      <c r="C219" s="50">
        <f t="shared" si="25"/>
        <v>44991</v>
      </c>
      <c r="D219" s="4">
        <f t="shared" si="21"/>
        <v>15.368408900000006</v>
      </c>
      <c r="E219" s="4">
        <f>IF(B219="","",ROUND(I218*$D$6/12,8))</f>
        <v>32.85125116</v>
      </c>
      <c r="F219" s="4">
        <f t="shared" si="22"/>
        <v>48.21966006</v>
      </c>
      <c r="G219" s="39"/>
      <c r="H219" s="4">
        <f t="shared" si="23"/>
        <v>0</v>
      </c>
      <c r="I219" s="4">
        <f t="shared" si="26"/>
        <v>7868.931869579999</v>
      </c>
      <c r="J219" s="34"/>
      <c r="K219" s="36"/>
      <c r="L219" s="1"/>
    </row>
    <row r="220" spans="1:12" ht="12.75">
      <c r="A220" s="32"/>
      <c r="B220" s="32">
        <f t="shared" si="24"/>
        <v>207</v>
      </c>
      <c r="C220" s="50">
        <f t="shared" si="25"/>
        <v>45022</v>
      </c>
      <c r="D220" s="4">
        <f t="shared" si="21"/>
        <v>15.432443940000006</v>
      </c>
      <c r="E220" s="4">
        <f t="shared" si="5"/>
        <v>32.78721612</v>
      </c>
      <c r="F220" s="4">
        <f t="shared" si="22"/>
        <v>48.21966006</v>
      </c>
      <c r="G220" s="39"/>
      <c r="H220" s="4">
        <f t="shared" si="23"/>
        <v>0</v>
      </c>
      <c r="I220" s="4">
        <f t="shared" si="26"/>
        <v>7853.49942564</v>
      </c>
      <c r="J220" s="34"/>
      <c r="K220" s="36"/>
      <c r="L220" s="1"/>
    </row>
    <row r="221" spans="1:12" ht="12.75">
      <c r="A221" s="32"/>
      <c r="B221" s="32">
        <f t="shared" si="24"/>
        <v>208</v>
      </c>
      <c r="C221" s="50">
        <f t="shared" si="25"/>
        <v>45052</v>
      </c>
      <c r="D221" s="4">
        <f t="shared" si="21"/>
        <v>15.496745790000006</v>
      </c>
      <c r="E221" s="4">
        <f>IF(B221="","",ROUND(I220*$D$6/12,8))</f>
        <v>32.72291427</v>
      </c>
      <c r="F221" s="4">
        <f t="shared" si="22"/>
        <v>48.21966006</v>
      </c>
      <c r="G221" s="39"/>
      <c r="H221" s="4">
        <f t="shared" si="23"/>
        <v>0</v>
      </c>
      <c r="I221" s="4">
        <f t="shared" si="26"/>
        <v>7838.002679849999</v>
      </c>
      <c r="J221" s="34"/>
      <c r="K221" s="36"/>
      <c r="L221" s="1"/>
    </row>
    <row r="222" spans="1:12" ht="12.75">
      <c r="A222" s="32"/>
      <c r="B222" s="32">
        <f t="shared" si="24"/>
        <v>209</v>
      </c>
      <c r="C222" s="50">
        <f t="shared" si="25"/>
        <v>45083</v>
      </c>
      <c r="D222" s="4">
        <f t="shared" si="21"/>
        <v>15.561315560000004</v>
      </c>
      <c r="E222" s="4">
        <f t="shared" si="5"/>
        <v>32.6583445</v>
      </c>
      <c r="F222" s="4">
        <f t="shared" si="22"/>
        <v>48.21966006</v>
      </c>
      <c r="G222" s="39"/>
      <c r="H222" s="4">
        <f t="shared" si="23"/>
        <v>0</v>
      </c>
      <c r="I222" s="4">
        <f t="shared" si="26"/>
        <v>7822.441364289999</v>
      </c>
      <c r="J222" s="34"/>
      <c r="K222" s="36"/>
      <c r="L222" s="1"/>
    </row>
    <row r="223" spans="1:12" ht="12.75">
      <c r="A223" s="32"/>
      <c r="B223" s="32">
        <f t="shared" si="24"/>
        <v>210</v>
      </c>
      <c r="C223" s="50">
        <f t="shared" si="25"/>
        <v>45113</v>
      </c>
      <c r="D223" s="4">
        <f t="shared" si="21"/>
        <v>15.626154380000003</v>
      </c>
      <c r="E223" s="4">
        <f>IF(B223="","",ROUND(I222*$D$6/12,8))</f>
        <v>32.59350568</v>
      </c>
      <c r="F223" s="4">
        <f t="shared" si="22"/>
        <v>48.21966006</v>
      </c>
      <c r="G223" s="39"/>
      <c r="H223" s="4">
        <f t="shared" si="23"/>
        <v>0</v>
      </c>
      <c r="I223" s="4">
        <f t="shared" si="26"/>
        <v>7806.815209909999</v>
      </c>
      <c r="J223" s="34"/>
      <c r="K223" s="36"/>
      <c r="L223" s="1"/>
    </row>
    <row r="224" spans="1:12" ht="12.75">
      <c r="A224" s="32"/>
      <c r="B224" s="32">
        <f t="shared" si="24"/>
        <v>211</v>
      </c>
      <c r="C224" s="50">
        <f t="shared" si="25"/>
        <v>45144</v>
      </c>
      <c r="D224" s="4">
        <f t="shared" si="21"/>
        <v>15.69126335</v>
      </c>
      <c r="E224" s="4">
        <f t="shared" si="5"/>
        <v>32.52839671</v>
      </c>
      <c r="F224" s="4">
        <f t="shared" si="22"/>
        <v>48.21966006</v>
      </c>
      <c r="G224" s="39"/>
      <c r="H224" s="4">
        <f t="shared" si="23"/>
        <v>0</v>
      </c>
      <c r="I224" s="4">
        <f t="shared" si="26"/>
        <v>7791.123946559999</v>
      </c>
      <c r="J224" s="34"/>
      <c r="K224" s="36"/>
      <c r="L224" s="1"/>
    </row>
    <row r="225" spans="1:12" ht="12.75">
      <c r="A225" s="32"/>
      <c r="B225" s="32">
        <f t="shared" si="24"/>
        <v>212</v>
      </c>
      <c r="C225" s="50">
        <f t="shared" si="25"/>
        <v>45175</v>
      </c>
      <c r="D225" s="4">
        <f t="shared" si="21"/>
        <v>15.756643620000006</v>
      </c>
      <c r="E225" s="4">
        <f>IF(B225="","",ROUND(I224*$D$6/12,8))</f>
        <v>32.46301644</v>
      </c>
      <c r="F225" s="4">
        <f t="shared" si="22"/>
        <v>48.21966006</v>
      </c>
      <c r="G225" s="39"/>
      <c r="H225" s="4">
        <f t="shared" si="23"/>
        <v>0</v>
      </c>
      <c r="I225" s="4">
        <f t="shared" si="26"/>
        <v>7775.367302939999</v>
      </c>
      <c r="J225" s="34"/>
      <c r="K225" s="36"/>
      <c r="L225" s="1"/>
    </row>
    <row r="226" spans="1:12" ht="12.75">
      <c r="A226" s="32"/>
      <c r="B226" s="32">
        <f t="shared" si="24"/>
        <v>213</v>
      </c>
      <c r="C226" s="50">
        <f t="shared" si="25"/>
        <v>45205</v>
      </c>
      <c r="D226" s="4">
        <f t="shared" si="21"/>
        <v>15.822296300000005</v>
      </c>
      <c r="E226" s="4">
        <f t="shared" si="5"/>
        <v>32.39736376</v>
      </c>
      <c r="F226" s="4">
        <f t="shared" si="22"/>
        <v>48.21966006</v>
      </c>
      <c r="G226" s="39"/>
      <c r="H226" s="4">
        <f t="shared" si="23"/>
        <v>0</v>
      </c>
      <c r="I226" s="4">
        <f t="shared" si="26"/>
        <v>7759.545006639999</v>
      </c>
      <c r="J226" s="34"/>
      <c r="K226" s="36"/>
      <c r="L226" s="1"/>
    </row>
    <row r="227" spans="1:12" ht="12.75">
      <c r="A227" s="32"/>
      <c r="B227" s="32">
        <f t="shared" si="24"/>
        <v>214</v>
      </c>
      <c r="C227" s="50">
        <f t="shared" si="25"/>
        <v>45236</v>
      </c>
      <c r="D227" s="4">
        <f t="shared" si="21"/>
        <v>15.88822253</v>
      </c>
      <c r="E227" s="4">
        <f>IF(B227="","",ROUND(I226*$D$6/12,8))</f>
        <v>32.33143753</v>
      </c>
      <c r="F227" s="4">
        <f t="shared" si="22"/>
        <v>48.21966006</v>
      </c>
      <c r="G227" s="39"/>
      <c r="H227" s="4">
        <f t="shared" si="23"/>
        <v>0</v>
      </c>
      <c r="I227" s="4">
        <f t="shared" si="26"/>
        <v>7743.656784109999</v>
      </c>
      <c r="J227" s="34"/>
      <c r="K227" s="36"/>
      <c r="L227" s="1"/>
    </row>
    <row r="228" spans="1:12" ht="12.75">
      <c r="A228" s="32"/>
      <c r="B228" s="32">
        <f t="shared" si="24"/>
        <v>215</v>
      </c>
      <c r="C228" s="50">
        <f t="shared" si="25"/>
        <v>45266</v>
      </c>
      <c r="D228" s="4">
        <f t="shared" si="21"/>
        <v>15.954423460000001</v>
      </c>
      <c r="E228" s="4">
        <f t="shared" si="5"/>
        <v>32.2652366</v>
      </c>
      <c r="F228" s="4">
        <f t="shared" si="22"/>
        <v>48.21966006</v>
      </c>
      <c r="G228" s="39"/>
      <c r="H228" s="4">
        <f t="shared" si="23"/>
        <v>0</v>
      </c>
      <c r="I228" s="4">
        <f t="shared" si="26"/>
        <v>7727.702360649999</v>
      </c>
      <c r="J228" s="34"/>
      <c r="K228" s="36"/>
      <c r="L228" s="1"/>
    </row>
    <row r="229" spans="1:12" ht="12.75">
      <c r="A229" s="32"/>
      <c r="B229" s="32">
        <f t="shared" si="24"/>
        <v>216</v>
      </c>
      <c r="C229" s="50">
        <f t="shared" si="25"/>
        <v>45297</v>
      </c>
      <c r="D229" s="4">
        <f t="shared" si="21"/>
        <v>16.02090022</v>
      </c>
      <c r="E229" s="4">
        <f>IF(B229="","",ROUND(I228*$D$6/12,8))</f>
        <v>32.19875984</v>
      </c>
      <c r="F229" s="4">
        <f t="shared" si="22"/>
        <v>48.21966006</v>
      </c>
      <c r="G229" s="39"/>
      <c r="H229" s="4">
        <f t="shared" si="23"/>
        <v>0</v>
      </c>
      <c r="I229" s="4">
        <f t="shared" si="26"/>
        <v>7711.681460429999</v>
      </c>
      <c r="J229" s="34"/>
      <c r="K229" s="36"/>
      <c r="L229" s="1"/>
    </row>
    <row r="230" spans="1:12" ht="12.75">
      <c r="A230" s="32"/>
      <c r="B230" s="32">
        <f t="shared" si="24"/>
        <v>217</v>
      </c>
      <c r="C230" s="50">
        <f t="shared" si="25"/>
        <v>45328</v>
      </c>
      <c r="D230" s="4">
        <f t="shared" si="21"/>
        <v>16.087653970000005</v>
      </c>
      <c r="E230" s="4">
        <f t="shared" si="5"/>
        <v>32.13200609</v>
      </c>
      <c r="F230" s="4">
        <f t="shared" si="22"/>
        <v>48.21966006</v>
      </c>
      <c r="G230" s="39"/>
      <c r="H230" s="4">
        <f t="shared" si="23"/>
        <v>0</v>
      </c>
      <c r="I230" s="4">
        <f t="shared" si="26"/>
        <v>7695.593806459999</v>
      </c>
      <c r="J230" s="34"/>
      <c r="K230" s="36"/>
      <c r="L230" s="1"/>
    </row>
    <row r="231" spans="1:12" ht="12.75">
      <c r="A231" s="32"/>
      <c r="B231" s="32">
        <f t="shared" si="24"/>
        <v>218</v>
      </c>
      <c r="C231" s="50">
        <f t="shared" si="25"/>
        <v>45357</v>
      </c>
      <c r="D231" s="4">
        <f t="shared" si="21"/>
        <v>16.15468587</v>
      </c>
      <c r="E231" s="4">
        <f>IF(B231="","",ROUND(I230*$D$6/12,8))</f>
        <v>32.06497419</v>
      </c>
      <c r="F231" s="4">
        <f t="shared" si="22"/>
        <v>48.21966006</v>
      </c>
      <c r="G231" s="39"/>
      <c r="H231" s="4">
        <f t="shared" si="23"/>
        <v>0</v>
      </c>
      <c r="I231" s="4">
        <f t="shared" si="26"/>
        <v>7679.439120589998</v>
      </c>
      <c r="J231" s="34"/>
      <c r="K231" s="36"/>
      <c r="L231" s="1"/>
    </row>
    <row r="232" spans="1:12" ht="12.75">
      <c r="A232" s="32"/>
      <c r="B232" s="32">
        <f t="shared" si="24"/>
        <v>219</v>
      </c>
      <c r="C232" s="50">
        <f t="shared" si="25"/>
        <v>45388</v>
      </c>
      <c r="D232" s="4">
        <f t="shared" si="21"/>
        <v>16.221997060000003</v>
      </c>
      <c r="E232" s="4">
        <f t="shared" si="5"/>
        <v>31.997663</v>
      </c>
      <c r="F232" s="4">
        <f t="shared" si="22"/>
        <v>48.21966006</v>
      </c>
      <c r="G232" s="39"/>
      <c r="H232" s="4">
        <f t="shared" si="23"/>
        <v>0</v>
      </c>
      <c r="I232" s="4">
        <f t="shared" si="26"/>
        <v>7663.217123529998</v>
      </c>
      <c r="J232" s="34"/>
      <c r="K232" s="36"/>
      <c r="L232" s="1"/>
    </row>
    <row r="233" spans="1:12" ht="12.75">
      <c r="A233" s="32"/>
      <c r="B233" s="32">
        <f t="shared" si="24"/>
        <v>220</v>
      </c>
      <c r="C233" s="50">
        <f t="shared" si="25"/>
        <v>45418</v>
      </c>
      <c r="D233" s="4">
        <f t="shared" si="21"/>
        <v>16.289588710000004</v>
      </c>
      <c r="E233" s="4">
        <f>IF(B233="","",ROUND(I232*$D$6/12,8))</f>
        <v>31.93007135</v>
      </c>
      <c r="F233" s="4">
        <f t="shared" si="22"/>
        <v>48.21966006</v>
      </c>
      <c r="G233" s="39"/>
      <c r="H233" s="4">
        <f t="shared" si="23"/>
        <v>0</v>
      </c>
      <c r="I233" s="4">
        <f t="shared" si="26"/>
        <v>7646.927534819998</v>
      </c>
      <c r="J233" s="34"/>
      <c r="K233" s="36"/>
      <c r="L233" s="1"/>
    </row>
    <row r="234" spans="1:12" ht="12.75">
      <c r="A234" s="32"/>
      <c r="B234" s="32">
        <f t="shared" si="24"/>
        <v>221</v>
      </c>
      <c r="C234" s="50">
        <f t="shared" si="25"/>
        <v>45449</v>
      </c>
      <c r="D234" s="4">
        <f t="shared" si="21"/>
        <v>16.357462</v>
      </c>
      <c r="E234" s="4">
        <f t="shared" si="5"/>
        <v>31.86219806</v>
      </c>
      <c r="F234" s="4">
        <f t="shared" si="22"/>
        <v>48.21966006</v>
      </c>
      <c r="G234" s="39"/>
      <c r="H234" s="4">
        <f t="shared" si="23"/>
        <v>0</v>
      </c>
      <c r="I234" s="4">
        <f t="shared" si="26"/>
        <v>7630.570072819998</v>
      </c>
      <c r="J234" s="34"/>
      <c r="K234" s="36"/>
      <c r="L234" s="1"/>
    </row>
    <row r="235" spans="1:12" ht="12.75">
      <c r="A235" s="32"/>
      <c r="B235" s="32">
        <f t="shared" si="24"/>
        <v>222</v>
      </c>
      <c r="C235" s="50">
        <f t="shared" si="25"/>
        <v>45479</v>
      </c>
      <c r="D235" s="4">
        <f t="shared" si="21"/>
        <v>16.425618090000004</v>
      </c>
      <c r="E235" s="4">
        <f>IF(B235="","",ROUND(I234*$D$6/12,8))</f>
        <v>31.79404197</v>
      </c>
      <c r="F235" s="4">
        <f t="shared" si="22"/>
        <v>48.21966006</v>
      </c>
      <c r="G235" s="39"/>
      <c r="H235" s="4">
        <f t="shared" si="23"/>
        <v>0</v>
      </c>
      <c r="I235" s="4">
        <f t="shared" si="26"/>
        <v>7614.144454729998</v>
      </c>
      <c r="J235" s="34"/>
      <c r="K235" s="36"/>
      <c r="L235" s="1"/>
    </row>
    <row r="236" spans="1:12" ht="12.75">
      <c r="A236" s="32"/>
      <c r="B236" s="32">
        <f t="shared" si="24"/>
        <v>223</v>
      </c>
      <c r="C236" s="50">
        <f t="shared" si="25"/>
        <v>45510</v>
      </c>
      <c r="D236" s="4">
        <f t="shared" si="21"/>
        <v>16.494058170000002</v>
      </c>
      <c r="E236" s="4">
        <f t="shared" si="5"/>
        <v>31.72560189</v>
      </c>
      <c r="F236" s="4">
        <f t="shared" si="22"/>
        <v>48.21966006</v>
      </c>
      <c r="G236" s="39"/>
      <c r="H236" s="4">
        <f t="shared" si="23"/>
        <v>0</v>
      </c>
      <c r="I236" s="4">
        <f t="shared" si="26"/>
        <v>7597.650396559998</v>
      </c>
      <c r="J236" s="34"/>
      <c r="K236" s="36"/>
      <c r="L236" s="1"/>
    </row>
    <row r="237" spans="1:12" ht="12.75">
      <c r="A237" s="32"/>
      <c r="B237" s="32">
        <f t="shared" si="24"/>
        <v>224</v>
      </c>
      <c r="C237" s="50">
        <f t="shared" si="25"/>
        <v>45541</v>
      </c>
      <c r="D237" s="4">
        <f t="shared" si="21"/>
        <v>16.56278341</v>
      </c>
      <c r="E237" s="4">
        <f>IF(B237="","",ROUND(I236*$D$6/12,8))</f>
        <v>31.65687665</v>
      </c>
      <c r="F237" s="4">
        <f t="shared" si="22"/>
        <v>48.21966006</v>
      </c>
      <c r="G237" s="39"/>
      <c r="H237" s="4">
        <f t="shared" si="23"/>
        <v>0</v>
      </c>
      <c r="I237" s="4">
        <f t="shared" si="26"/>
        <v>7581.087613149998</v>
      </c>
      <c r="J237" s="34"/>
      <c r="K237" s="36"/>
      <c r="L237" s="1"/>
    </row>
    <row r="238" spans="1:12" ht="12.75">
      <c r="A238" s="32"/>
      <c r="B238" s="32">
        <f t="shared" si="24"/>
        <v>225</v>
      </c>
      <c r="C238" s="50">
        <f t="shared" si="25"/>
        <v>45571</v>
      </c>
      <c r="D238" s="4">
        <f t="shared" si="21"/>
        <v>16.63179501</v>
      </c>
      <c r="E238" s="4">
        <f t="shared" si="5"/>
        <v>31.58786505</v>
      </c>
      <c r="F238" s="4">
        <f t="shared" si="22"/>
        <v>48.21966006</v>
      </c>
      <c r="G238" s="39"/>
      <c r="H238" s="4">
        <f t="shared" si="23"/>
        <v>0</v>
      </c>
      <c r="I238" s="4">
        <f t="shared" si="26"/>
        <v>7564.455818139998</v>
      </c>
      <c r="J238" s="34"/>
      <c r="K238" s="36"/>
      <c r="L238" s="1"/>
    </row>
    <row r="239" spans="1:12" ht="12.75">
      <c r="A239" s="32"/>
      <c r="B239" s="32">
        <f t="shared" si="24"/>
        <v>226</v>
      </c>
      <c r="C239" s="50">
        <f t="shared" si="25"/>
        <v>45602</v>
      </c>
      <c r="D239" s="4">
        <f t="shared" si="21"/>
        <v>16.701094150000003</v>
      </c>
      <c r="E239" s="4">
        <f>IF(B239="","",ROUND(I238*$D$6/12,8))</f>
        <v>31.51856591</v>
      </c>
      <c r="F239" s="4">
        <f t="shared" si="22"/>
        <v>48.21966006</v>
      </c>
      <c r="G239" s="39"/>
      <c r="H239" s="4">
        <f t="shared" si="23"/>
        <v>0</v>
      </c>
      <c r="I239" s="4">
        <f t="shared" si="26"/>
        <v>7547.754723989998</v>
      </c>
      <c r="J239" s="34"/>
      <c r="K239" s="36"/>
      <c r="L239" s="1"/>
    </row>
    <row r="240" spans="1:12" ht="12.75">
      <c r="A240" s="32"/>
      <c r="B240" s="32">
        <f t="shared" si="24"/>
        <v>227</v>
      </c>
      <c r="C240" s="50">
        <f t="shared" si="25"/>
        <v>45632</v>
      </c>
      <c r="D240" s="4">
        <f t="shared" si="21"/>
        <v>16.770682040000004</v>
      </c>
      <c r="E240" s="4">
        <f t="shared" si="5"/>
        <v>31.44897802</v>
      </c>
      <c r="F240" s="4">
        <f t="shared" si="22"/>
        <v>48.21966006</v>
      </c>
      <c r="G240" s="39"/>
      <c r="H240" s="4">
        <f t="shared" si="23"/>
        <v>0</v>
      </c>
      <c r="I240" s="4">
        <f t="shared" si="26"/>
        <v>7530.984041949998</v>
      </c>
      <c r="J240" s="34"/>
      <c r="K240" s="36"/>
      <c r="L240" s="1"/>
    </row>
    <row r="241" spans="1:12" ht="12.75">
      <c r="A241" s="32"/>
      <c r="B241" s="32">
        <f t="shared" si="24"/>
        <v>228</v>
      </c>
      <c r="C241" s="50">
        <f t="shared" si="25"/>
        <v>45663</v>
      </c>
      <c r="D241" s="4">
        <f t="shared" si="21"/>
        <v>16.84055989</v>
      </c>
      <c r="E241" s="4">
        <f>IF(B241="","",ROUND(I240*$D$6/12,8))</f>
        <v>31.37910017</v>
      </c>
      <c r="F241" s="4">
        <f t="shared" si="22"/>
        <v>48.21966006</v>
      </c>
      <c r="G241" s="39"/>
      <c r="H241" s="4">
        <f t="shared" si="23"/>
        <v>0</v>
      </c>
      <c r="I241" s="4">
        <f t="shared" si="26"/>
        <v>7514.143482059998</v>
      </c>
      <c r="J241" s="34"/>
      <c r="K241" s="36"/>
      <c r="L241" s="1"/>
    </row>
    <row r="242" spans="1:12" ht="12.75">
      <c r="A242" s="32"/>
      <c r="B242" s="32">
        <f t="shared" si="24"/>
        <v>229</v>
      </c>
      <c r="C242" s="50">
        <f t="shared" si="25"/>
        <v>45694</v>
      </c>
      <c r="D242" s="4">
        <f t="shared" si="21"/>
        <v>16.910728880000004</v>
      </c>
      <c r="E242" s="4">
        <f t="shared" si="5"/>
        <v>31.30893118</v>
      </c>
      <c r="F242" s="4">
        <f t="shared" si="22"/>
        <v>48.21966006</v>
      </c>
      <c r="G242" s="39"/>
      <c r="H242" s="4">
        <f t="shared" si="23"/>
        <v>0</v>
      </c>
      <c r="I242" s="4">
        <f t="shared" si="26"/>
        <v>7497.232753179998</v>
      </c>
      <c r="J242" s="34"/>
      <c r="K242" s="36"/>
      <c r="L242" s="1"/>
    </row>
    <row r="243" spans="1:12" ht="12.75">
      <c r="A243" s="32"/>
      <c r="B243" s="32">
        <f t="shared" si="24"/>
        <v>230</v>
      </c>
      <c r="C243" s="50">
        <f t="shared" si="25"/>
        <v>45722</v>
      </c>
      <c r="D243" s="4">
        <f t="shared" si="21"/>
        <v>16.98119026</v>
      </c>
      <c r="E243" s="4">
        <f>IF(B243="","",ROUND(I242*$D$6/12,8))</f>
        <v>31.2384698</v>
      </c>
      <c r="F243" s="4">
        <f t="shared" si="22"/>
        <v>48.21966006</v>
      </c>
      <c r="G243" s="39"/>
      <c r="H243" s="4">
        <f t="shared" si="23"/>
        <v>0</v>
      </c>
      <c r="I243" s="4">
        <f t="shared" si="26"/>
        <v>7480.251562919998</v>
      </c>
      <c r="J243" s="34"/>
      <c r="K243" s="36"/>
      <c r="L243" s="1"/>
    </row>
    <row r="244" spans="1:12" ht="12.75">
      <c r="A244" s="32"/>
      <c r="B244" s="32">
        <f t="shared" si="24"/>
        <v>231</v>
      </c>
      <c r="C244" s="50">
        <f t="shared" si="25"/>
        <v>45753</v>
      </c>
      <c r="D244" s="4">
        <f t="shared" si="21"/>
        <v>17.051945210000003</v>
      </c>
      <c r="E244" s="4">
        <f t="shared" si="5"/>
        <v>31.16771485</v>
      </c>
      <c r="F244" s="4">
        <f t="shared" si="22"/>
        <v>48.21966006</v>
      </c>
      <c r="G244" s="39"/>
      <c r="H244" s="4">
        <f t="shared" si="23"/>
        <v>0</v>
      </c>
      <c r="I244" s="4">
        <f t="shared" si="26"/>
        <v>7463.199617709998</v>
      </c>
      <c r="J244" s="34"/>
      <c r="K244" s="36"/>
      <c r="L244" s="1"/>
    </row>
    <row r="245" spans="1:12" ht="12.75">
      <c r="A245" s="32"/>
      <c r="B245" s="32">
        <f t="shared" si="24"/>
        <v>232</v>
      </c>
      <c r="C245" s="50">
        <f t="shared" si="25"/>
        <v>45783</v>
      </c>
      <c r="D245" s="4">
        <f t="shared" si="21"/>
        <v>17.122994990000002</v>
      </c>
      <c r="E245" s="4">
        <f>IF(B245="","",ROUND(I244*$D$6/12,8))</f>
        <v>31.09666507</v>
      </c>
      <c r="F245" s="4">
        <f t="shared" si="22"/>
        <v>48.21966006</v>
      </c>
      <c r="G245" s="39"/>
      <c r="H245" s="4">
        <f t="shared" si="23"/>
        <v>0</v>
      </c>
      <c r="I245" s="4">
        <f t="shared" si="26"/>
        <v>7446.076622719998</v>
      </c>
      <c r="J245" s="34"/>
      <c r="K245" s="36"/>
      <c r="L245" s="1"/>
    </row>
    <row r="246" spans="1:12" ht="12.75">
      <c r="A246" s="32"/>
      <c r="B246" s="32">
        <f t="shared" si="24"/>
        <v>233</v>
      </c>
      <c r="C246" s="50">
        <f t="shared" si="25"/>
        <v>45814</v>
      </c>
      <c r="D246" s="4">
        <f t="shared" si="21"/>
        <v>17.194340800000003</v>
      </c>
      <c r="E246" s="4">
        <f t="shared" si="5"/>
        <v>31.02531926</v>
      </c>
      <c r="F246" s="4">
        <f t="shared" si="22"/>
        <v>48.21966006</v>
      </c>
      <c r="G246" s="39"/>
      <c r="H246" s="4">
        <f t="shared" si="23"/>
        <v>0</v>
      </c>
      <c r="I246" s="4">
        <f t="shared" si="26"/>
        <v>7428.882281919999</v>
      </c>
      <c r="J246" s="34"/>
      <c r="K246" s="36"/>
      <c r="L246" s="1"/>
    </row>
    <row r="247" spans="1:12" ht="12.75">
      <c r="A247" s="32"/>
      <c r="B247" s="32">
        <f t="shared" si="24"/>
        <v>234</v>
      </c>
      <c r="C247" s="50">
        <f t="shared" si="25"/>
        <v>45844</v>
      </c>
      <c r="D247" s="4">
        <f t="shared" si="21"/>
        <v>17.26598389</v>
      </c>
      <c r="E247" s="4">
        <f>IF(B247="","",ROUND(I246*$D$6/12,8))</f>
        <v>30.95367617</v>
      </c>
      <c r="F247" s="4">
        <f t="shared" si="22"/>
        <v>48.21966006</v>
      </c>
      <c r="G247" s="39"/>
      <c r="H247" s="4">
        <f t="shared" si="23"/>
        <v>0</v>
      </c>
      <c r="I247" s="4">
        <f t="shared" si="26"/>
        <v>7411.616298029999</v>
      </c>
      <c r="J247" s="34"/>
      <c r="K247" s="36"/>
      <c r="L247" s="1"/>
    </row>
    <row r="248" spans="1:12" ht="12.75">
      <c r="A248" s="32"/>
      <c r="B248" s="32">
        <f t="shared" si="24"/>
        <v>235</v>
      </c>
      <c r="C248" s="50">
        <f t="shared" si="25"/>
        <v>45875</v>
      </c>
      <c r="D248" s="4">
        <f t="shared" si="21"/>
        <v>17.337925480000003</v>
      </c>
      <c r="E248" s="4">
        <f t="shared" si="5"/>
        <v>30.88173458</v>
      </c>
      <c r="F248" s="4">
        <f t="shared" si="22"/>
        <v>48.21966006</v>
      </c>
      <c r="G248" s="39"/>
      <c r="H248" s="4">
        <f t="shared" si="23"/>
        <v>0</v>
      </c>
      <c r="I248" s="4">
        <f t="shared" si="26"/>
        <v>7394.2783725499985</v>
      </c>
      <c r="J248" s="34"/>
      <c r="K248" s="36"/>
      <c r="L248" s="1"/>
    </row>
    <row r="249" spans="1:12" ht="12.75">
      <c r="A249" s="32"/>
      <c r="B249" s="32">
        <f t="shared" si="24"/>
        <v>236</v>
      </c>
      <c r="C249" s="50">
        <f t="shared" si="25"/>
        <v>45906</v>
      </c>
      <c r="D249" s="4">
        <f t="shared" si="21"/>
        <v>17.410166840000002</v>
      </c>
      <c r="E249" s="4">
        <f>IF(B249="","",ROUND(I248*$D$6/12,8))</f>
        <v>30.80949322</v>
      </c>
      <c r="F249" s="4">
        <f t="shared" si="22"/>
        <v>48.21966006</v>
      </c>
      <c r="G249" s="39"/>
      <c r="H249" s="4">
        <f t="shared" si="23"/>
        <v>0</v>
      </c>
      <c r="I249" s="4">
        <f t="shared" si="26"/>
        <v>7376.868205709999</v>
      </c>
      <c r="J249" s="40"/>
      <c r="K249" s="36"/>
      <c r="L249" s="1"/>
    </row>
    <row r="250" spans="1:12" ht="12.75">
      <c r="A250" s="32"/>
      <c r="B250" s="32">
        <f t="shared" si="24"/>
        <v>237</v>
      </c>
      <c r="C250" s="50">
        <f t="shared" si="25"/>
        <v>45936</v>
      </c>
      <c r="D250" s="4">
        <f t="shared" si="21"/>
        <v>17.482709200000002</v>
      </c>
      <c r="E250" s="4">
        <f t="shared" si="5"/>
        <v>30.73695086</v>
      </c>
      <c r="F250" s="4">
        <f t="shared" si="22"/>
        <v>48.21966006</v>
      </c>
      <c r="G250" s="39"/>
      <c r="H250" s="4">
        <f t="shared" si="23"/>
        <v>0</v>
      </c>
      <c r="I250" s="4">
        <f t="shared" si="26"/>
        <v>7359.385496509999</v>
      </c>
      <c r="J250" s="40"/>
      <c r="K250" s="36"/>
      <c r="L250" s="1"/>
    </row>
    <row r="251" spans="1:12" ht="12.75">
      <c r="A251" s="32"/>
      <c r="B251" s="32">
        <f t="shared" si="24"/>
        <v>238</v>
      </c>
      <c r="C251" s="50">
        <f t="shared" si="25"/>
        <v>45967</v>
      </c>
      <c r="D251" s="4">
        <f t="shared" si="21"/>
        <v>17.555553820000004</v>
      </c>
      <c r="E251" s="4">
        <f>IF(B251="","",ROUND(I250*$D$6/12,8))</f>
        <v>30.66410624</v>
      </c>
      <c r="F251" s="4">
        <f t="shared" si="22"/>
        <v>48.21966006</v>
      </c>
      <c r="G251" s="39"/>
      <c r="H251" s="4">
        <f t="shared" si="23"/>
        <v>0</v>
      </c>
      <c r="I251" s="4">
        <f t="shared" si="26"/>
        <v>7341.829942689999</v>
      </c>
      <c r="J251" s="40"/>
      <c r="K251" s="36"/>
      <c r="L251" s="1"/>
    </row>
    <row r="252" spans="1:12" ht="12.75">
      <c r="A252" s="32"/>
      <c r="B252" s="32">
        <f t="shared" si="24"/>
        <v>239</v>
      </c>
      <c r="C252" s="50">
        <f t="shared" si="25"/>
        <v>45997</v>
      </c>
      <c r="D252" s="4">
        <f t="shared" si="21"/>
        <v>17.62870197</v>
      </c>
      <c r="E252" s="4">
        <f t="shared" si="5"/>
        <v>30.59095809</v>
      </c>
      <c r="F252" s="4">
        <f t="shared" si="22"/>
        <v>48.21966006</v>
      </c>
      <c r="G252" s="39"/>
      <c r="H252" s="4">
        <f t="shared" si="23"/>
        <v>0</v>
      </c>
      <c r="I252" s="4">
        <f t="shared" si="26"/>
        <v>7324.201240719999</v>
      </c>
      <c r="J252" s="40"/>
      <c r="K252" s="36"/>
      <c r="L252" s="1"/>
    </row>
    <row r="253" spans="1:12" ht="12.75">
      <c r="A253" s="32"/>
      <c r="B253" s="32">
        <f t="shared" si="24"/>
        <v>240</v>
      </c>
      <c r="C253" s="50">
        <f t="shared" si="25"/>
        <v>46028</v>
      </c>
      <c r="D253" s="4">
        <f t="shared" si="21"/>
        <v>17.702154890000003</v>
      </c>
      <c r="E253" s="4">
        <f>IF(B253="","",ROUND(I252*$D$6/12,8))</f>
        <v>30.51750517</v>
      </c>
      <c r="F253" s="4">
        <f t="shared" si="22"/>
        <v>48.21966006</v>
      </c>
      <c r="G253" s="39"/>
      <c r="H253" s="4">
        <f t="shared" si="23"/>
        <v>0</v>
      </c>
      <c r="I253" s="4">
        <f t="shared" si="26"/>
        <v>7306.499085829999</v>
      </c>
      <c r="J253" s="40"/>
      <c r="K253" s="36"/>
      <c r="L253" s="1"/>
    </row>
    <row r="254" spans="1:12" ht="12.75">
      <c r="A254" s="32"/>
      <c r="B254" s="32">
        <f t="shared" si="24"/>
        <v>241</v>
      </c>
      <c r="C254" s="50">
        <f t="shared" si="25"/>
        <v>46059</v>
      </c>
      <c r="D254" s="4">
        <f t="shared" si="21"/>
        <v>17.775913870000004</v>
      </c>
      <c r="E254" s="4">
        <f t="shared" si="5"/>
        <v>30.44374619</v>
      </c>
      <c r="F254" s="4">
        <f t="shared" si="22"/>
        <v>48.21966006</v>
      </c>
      <c r="G254" s="39"/>
      <c r="H254" s="4">
        <f t="shared" si="23"/>
        <v>0</v>
      </c>
      <c r="I254" s="4">
        <f t="shared" si="26"/>
        <v>7288.723171959999</v>
      </c>
      <c r="J254" s="40"/>
      <c r="K254" s="36"/>
      <c r="L254" s="1"/>
    </row>
    <row r="255" spans="1:12" ht="12.75">
      <c r="A255" s="32"/>
      <c r="B255" s="32">
        <f t="shared" si="24"/>
        <v>242</v>
      </c>
      <c r="C255" s="50">
        <f t="shared" si="25"/>
        <v>46087</v>
      </c>
      <c r="D255" s="4">
        <f t="shared" si="21"/>
        <v>17.849980180000003</v>
      </c>
      <c r="E255" s="4">
        <f>IF(B255="","",ROUND(I254*$D$6/12,8))</f>
        <v>30.36967988</v>
      </c>
      <c r="F255" s="4">
        <f t="shared" si="22"/>
        <v>48.21966006</v>
      </c>
      <c r="G255" s="39"/>
      <c r="H255" s="4">
        <f t="shared" si="23"/>
        <v>0</v>
      </c>
      <c r="I255" s="4">
        <f t="shared" si="26"/>
        <v>7270.873191779999</v>
      </c>
      <c r="J255" s="40"/>
      <c r="K255" s="36"/>
      <c r="L255" s="1"/>
    </row>
    <row r="256" spans="1:12" ht="12.75">
      <c r="A256" s="32"/>
      <c r="B256" s="32">
        <f t="shared" si="24"/>
        <v>243</v>
      </c>
      <c r="C256" s="50">
        <f t="shared" si="25"/>
        <v>46118</v>
      </c>
      <c r="D256" s="4">
        <f t="shared" si="21"/>
        <v>17.924355090000002</v>
      </c>
      <c r="E256" s="4">
        <f t="shared" si="5"/>
        <v>30.29530497</v>
      </c>
      <c r="F256" s="4">
        <f t="shared" si="22"/>
        <v>48.21966006</v>
      </c>
      <c r="G256" s="39"/>
      <c r="H256" s="4">
        <f t="shared" si="23"/>
        <v>0</v>
      </c>
      <c r="I256" s="4">
        <f t="shared" si="26"/>
        <v>7252.948836689999</v>
      </c>
      <c r="J256" s="40"/>
      <c r="K256" s="36"/>
      <c r="L256" s="1"/>
    </row>
    <row r="257" spans="1:12" ht="12.75">
      <c r="A257" s="32"/>
      <c r="B257" s="32">
        <f t="shared" si="24"/>
        <v>244</v>
      </c>
      <c r="C257" s="50">
        <f t="shared" si="25"/>
        <v>46148</v>
      </c>
      <c r="D257" s="4">
        <f t="shared" si="21"/>
        <v>17.999039910000004</v>
      </c>
      <c r="E257" s="4">
        <f>IF(B257="","",ROUND(I256*$D$6/12,8))</f>
        <v>30.22062015</v>
      </c>
      <c r="F257" s="4">
        <f t="shared" si="22"/>
        <v>48.21966006</v>
      </c>
      <c r="G257" s="39"/>
      <c r="H257" s="4">
        <f t="shared" si="23"/>
        <v>0</v>
      </c>
      <c r="I257" s="4">
        <f t="shared" si="26"/>
        <v>7234.949796779999</v>
      </c>
      <c r="J257" s="40"/>
      <c r="K257" s="36"/>
      <c r="L257" s="1"/>
    </row>
    <row r="258" spans="1:12" ht="12.75">
      <c r="A258" s="32"/>
      <c r="B258" s="32">
        <f t="shared" si="24"/>
        <v>245</v>
      </c>
      <c r="C258" s="50">
        <f t="shared" si="25"/>
        <v>46179</v>
      </c>
      <c r="D258" s="4">
        <f t="shared" si="21"/>
        <v>18.074035910000003</v>
      </c>
      <c r="E258" s="4">
        <f t="shared" si="5"/>
        <v>30.14562415</v>
      </c>
      <c r="F258" s="4">
        <f t="shared" si="22"/>
        <v>48.21966006</v>
      </c>
      <c r="G258" s="39"/>
      <c r="H258" s="4">
        <f t="shared" si="23"/>
        <v>0</v>
      </c>
      <c r="I258" s="4">
        <f t="shared" si="26"/>
        <v>7216.875760869999</v>
      </c>
      <c r="J258" s="40"/>
      <c r="K258" s="36"/>
      <c r="L258" s="1"/>
    </row>
    <row r="259" spans="1:12" ht="12.75">
      <c r="A259" s="32"/>
      <c r="B259" s="32">
        <f t="shared" si="24"/>
        <v>246</v>
      </c>
      <c r="C259" s="50">
        <f t="shared" si="25"/>
        <v>46209</v>
      </c>
      <c r="D259" s="4">
        <f t="shared" si="21"/>
        <v>18.149344390000003</v>
      </c>
      <c r="E259" s="4">
        <f>IF(B259="","",ROUND(I258*$D$6/12,8))</f>
        <v>30.07031567</v>
      </c>
      <c r="F259" s="4">
        <f t="shared" si="22"/>
        <v>48.21966006</v>
      </c>
      <c r="G259" s="39"/>
      <c r="H259" s="4">
        <f t="shared" si="23"/>
        <v>0</v>
      </c>
      <c r="I259" s="4">
        <f t="shared" si="26"/>
        <v>7198.726416479999</v>
      </c>
      <c r="J259" s="40"/>
      <c r="K259" s="36"/>
      <c r="L259" s="1"/>
    </row>
    <row r="260" spans="1:12" ht="12.75">
      <c r="A260" s="32"/>
      <c r="B260" s="32">
        <f t="shared" si="24"/>
        <v>247</v>
      </c>
      <c r="C260" s="50">
        <f t="shared" si="25"/>
        <v>46240</v>
      </c>
      <c r="D260" s="4">
        <f t="shared" si="21"/>
        <v>18.224966660000003</v>
      </c>
      <c r="E260" s="4">
        <f t="shared" si="5"/>
        <v>29.9946934</v>
      </c>
      <c r="F260" s="4">
        <f t="shared" si="22"/>
        <v>48.21966006</v>
      </c>
      <c r="G260" s="39"/>
      <c r="H260" s="4">
        <f t="shared" si="23"/>
        <v>0</v>
      </c>
      <c r="I260" s="4">
        <f t="shared" si="26"/>
        <v>7180.501449819999</v>
      </c>
      <c r="J260" s="40"/>
      <c r="K260" s="36"/>
      <c r="L260" s="1"/>
    </row>
    <row r="261" spans="1:12" ht="12.75">
      <c r="A261" s="32"/>
      <c r="B261" s="32">
        <f t="shared" si="24"/>
        <v>248</v>
      </c>
      <c r="C261" s="50">
        <f t="shared" si="25"/>
        <v>46271</v>
      </c>
      <c r="D261" s="4">
        <f t="shared" si="21"/>
        <v>18.30090402</v>
      </c>
      <c r="E261" s="4">
        <f>IF(B261="","",ROUND(I260*$D$6/12,8))</f>
        <v>29.91875604</v>
      </c>
      <c r="F261" s="4">
        <f t="shared" si="22"/>
        <v>48.21966006</v>
      </c>
      <c r="G261" s="39"/>
      <c r="H261" s="4">
        <f t="shared" si="23"/>
        <v>0</v>
      </c>
      <c r="I261" s="4">
        <f t="shared" si="26"/>
        <v>7162.2005457999985</v>
      </c>
      <c r="J261" s="40"/>
      <c r="K261" s="36"/>
      <c r="L261" s="1"/>
    </row>
    <row r="262" spans="1:12" ht="12.75">
      <c r="A262" s="32"/>
      <c r="B262" s="32">
        <f t="shared" si="24"/>
        <v>249</v>
      </c>
      <c r="C262" s="50">
        <f t="shared" si="25"/>
        <v>46301</v>
      </c>
      <c r="D262" s="4">
        <f t="shared" si="21"/>
        <v>18.377157790000002</v>
      </c>
      <c r="E262" s="4">
        <f t="shared" si="5"/>
        <v>29.84250227</v>
      </c>
      <c r="F262" s="4">
        <f t="shared" si="22"/>
        <v>48.21966006</v>
      </c>
      <c r="G262" s="39"/>
      <c r="H262" s="4">
        <f t="shared" si="23"/>
        <v>0</v>
      </c>
      <c r="I262" s="4">
        <f t="shared" si="26"/>
        <v>7143.823388009999</v>
      </c>
      <c r="J262" s="40"/>
      <c r="K262" s="36"/>
      <c r="L262" s="1"/>
    </row>
    <row r="263" spans="1:12" ht="12.75">
      <c r="A263" s="32"/>
      <c r="B263" s="32">
        <f t="shared" si="24"/>
        <v>250</v>
      </c>
      <c r="C263" s="50">
        <f t="shared" si="25"/>
        <v>46332</v>
      </c>
      <c r="D263" s="4">
        <f t="shared" si="21"/>
        <v>18.45372928</v>
      </c>
      <c r="E263" s="4">
        <f>IF(B263="","",ROUND(I262*$D$6/12,8))</f>
        <v>29.76593078</v>
      </c>
      <c r="F263" s="4">
        <f t="shared" si="22"/>
        <v>48.21966006</v>
      </c>
      <c r="G263" s="39"/>
      <c r="H263" s="4">
        <f t="shared" si="23"/>
        <v>0</v>
      </c>
      <c r="I263" s="4">
        <f t="shared" si="26"/>
        <v>7125.369658729999</v>
      </c>
      <c r="J263" s="40"/>
      <c r="K263" s="36"/>
      <c r="L263" s="1"/>
    </row>
    <row r="264" spans="1:12" ht="12.75">
      <c r="A264" s="32"/>
      <c r="B264" s="32">
        <f t="shared" si="24"/>
        <v>251</v>
      </c>
      <c r="C264" s="50">
        <f t="shared" si="25"/>
        <v>46362</v>
      </c>
      <c r="D264" s="4">
        <f t="shared" si="21"/>
        <v>18.530619820000002</v>
      </c>
      <c r="E264" s="4">
        <f t="shared" si="5"/>
        <v>29.68904024</v>
      </c>
      <c r="F264" s="4">
        <f t="shared" si="22"/>
        <v>48.21966006</v>
      </c>
      <c r="G264" s="39"/>
      <c r="H264" s="4">
        <f t="shared" si="23"/>
        <v>0</v>
      </c>
      <c r="I264" s="4">
        <f t="shared" si="26"/>
        <v>7106.8390389099995</v>
      </c>
      <c r="J264" s="40"/>
      <c r="K264" s="36"/>
      <c r="L264" s="1"/>
    </row>
    <row r="265" spans="1:12" ht="12.75">
      <c r="A265" s="32"/>
      <c r="B265" s="32">
        <f t="shared" si="24"/>
        <v>252</v>
      </c>
      <c r="C265" s="50">
        <f t="shared" si="25"/>
        <v>46393</v>
      </c>
      <c r="D265" s="4">
        <f t="shared" si="21"/>
        <v>18.607830730000003</v>
      </c>
      <c r="E265" s="4">
        <f>IF(B265="","",ROUND(I264*$D$6/12,8))</f>
        <v>29.61182933</v>
      </c>
      <c r="F265" s="4">
        <f t="shared" si="22"/>
        <v>48.21966006</v>
      </c>
      <c r="G265" s="39"/>
      <c r="H265" s="4">
        <f t="shared" si="23"/>
        <v>0</v>
      </c>
      <c r="I265" s="4">
        <f t="shared" si="26"/>
        <v>7088.231208179999</v>
      </c>
      <c r="J265" s="40"/>
      <c r="K265" s="36"/>
      <c r="L265" s="1"/>
    </row>
    <row r="266" spans="1:12" ht="12.75">
      <c r="A266" s="32"/>
      <c r="B266" s="32">
        <f t="shared" si="24"/>
        <v>253</v>
      </c>
      <c r="C266" s="50">
        <f t="shared" si="25"/>
        <v>46424</v>
      </c>
      <c r="D266" s="4">
        <f t="shared" si="21"/>
        <v>18.685363360000004</v>
      </c>
      <c r="E266" s="4">
        <f t="shared" si="5"/>
        <v>29.5342967</v>
      </c>
      <c r="F266" s="4">
        <f t="shared" si="22"/>
        <v>48.21966006</v>
      </c>
      <c r="G266" s="39"/>
      <c r="H266" s="4">
        <f t="shared" si="23"/>
        <v>0</v>
      </c>
      <c r="I266" s="4">
        <f t="shared" si="26"/>
        <v>7069.545844819999</v>
      </c>
      <c r="J266" s="40"/>
      <c r="K266" s="36"/>
      <c r="L266" s="1"/>
    </row>
    <row r="267" spans="1:12" ht="12.75">
      <c r="A267" s="32"/>
      <c r="B267" s="32">
        <f t="shared" si="24"/>
        <v>254</v>
      </c>
      <c r="C267" s="50">
        <f t="shared" si="25"/>
        <v>46452</v>
      </c>
      <c r="D267" s="4">
        <f t="shared" si="21"/>
        <v>18.763219040000003</v>
      </c>
      <c r="E267" s="4">
        <f>IF(B267="","",ROUND(I266*$D$6/12,8))</f>
        <v>29.45644102</v>
      </c>
      <c r="F267" s="4">
        <f t="shared" si="22"/>
        <v>48.21966006</v>
      </c>
      <c r="G267" s="39"/>
      <c r="H267" s="4">
        <f t="shared" si="23"/>
        <v>0</v>
      </c>
      <c r="I267" s="4">
        <f t="shared" si="26"/>
        <v>7050.782625779999</v>
      </c>
      <c r="J267" s="40"/>
      <c r="K267" s="36"/>
      <c r="L267" s="1"/>
    </row>
    <row r="268" spans="1:12" ht="12.75">
      <c r="A268" s="32"/>
      <c r="B268" s="32">
        <f t="shared" si="24"/>
        <v>255</v>
      </c>
      <c r="C268" s="50">
        <f t="shared" si="25"/>
        <v>46483</v>
      </c>
      <c r="D268" s="4">
        <f t="shared" si="21"/>
        <v>18.841399120000002</v>
      </c>
      <c r="E268" s="4">
        <f t="shared" si="5"/>
        <v>29.37826094</v>
      </c>
      <c r="F268" s="4">
        <f t="shared" si="22"/>
        <v>48.21966006</v>
      </c>
      <c r="G268" s="39"/>
      <c r="H268" s="4">
        <f t="shared" si="23"/>
        <v>0</v>
      </c>
      <c r="I268" s="4">
        <f t="shared" si="26"/>
        <v>7031.941226659999</v>
      </c>
      <c r="J268" s="40"/>
      <c r="K268" s="36"/>
      <c r="L268" s="1"/>
    </row>
    <row r="269" spans="1:12" ht="12.75">
      <c r="A269" s="32"/>
      <c r="B269" s="32">
        <f t="shared" si="24"/>
        <v>256</v>
      </c>
      <c r="C269" s="50">
        <f t="shared" si="25"/>
        <v>46513</v>
      </c>
      <c r="D269" s="4">
        <f t="shared" si="21"/>
        <v>18.919904950000003</v>
      </c>
      <c r="E269" s="4">
        <f>IF(B269="","",ROUND(I268*$D$6/12,8))</f>
        <v>29.29975511</v>
      </c>
      <c r="F269" s="4">
        <f t="shared" si="22"/>
        <v>48.21966006</v>
      </c>
      <c r="G269" s="39"/>
      <c r="H269" s="4">
        <f t="shared" si="23"/>
        <v>0</v>
      </c>
      <c r="I269" s="4">
        <f t="shared" si="26"/>
        <v>7013.021321709999</v>
      </c>
      <c r="J269" s="40"/>
      <c r="K269" s="36"/>
      <c r="L269" s="1"/>
    </row>
    <row r="270" spans="1:12" ht="12.75">
      <c r="A270" s="32"/>
      <c r="B270" s="32">
        <f t="shared" si="24"/>
        <v>257</v>
      </c>
      <c r="C270" s="50">
        <f t="shared" si="25"/>
        <v>46544</v>
      </c>
      <c r="D270" s="4">
        <f t="shared" si="21"/>
        <v>18.99873789</v>
      </c>
      <c r="E270" s="4">
        <f t="shared" si="5"/>
        <v>29.22092217</v>
      </c>
      <c r="F270" s="4">
        <f t="shared" si="22"/>
        <v>48.21966006</v>
      </c>
      <c r="G270" s="39"/>
      <c r="H270" s="4">
        <f t="shared" si="23"/>
        <v>0</v>
      </c>
      <c r="I270" s="4">
        <f t="shared" si="26"/>
        <v>6994.022583819999</v>
      </c>
      <c r="J270" s="40"/>
      <c r="K270" s="36"/>
      <c r="L270" s="1"/>
    </row>
    <row r="271" spans="1:12" ht="12.75">
      <c r="A271" s="32"/>
      <c r="B271" s="32">
        <f t="shared" si="24"/>
        <v>258</v>
      </c>
      <c r="C271" s="50">
        <f t="shared" si="25"/>
        <v>46574</v>
      </c>
      <c r="D271" s="4">
        <f aca="true" t="shared" si="27" ref="D271:D334">IF(B271="","",IF(I270&lt;$D$10,I270,F271-E271))</f>
        <v>19.07789929</v>
      </c>
      <c r="E271" s="4">
        <f>IF(B271="","",ROUND(I270*$D$6/12,8))</f>
        <v>29.14176077</v>
      </c>
      <c r="F271" s="4">
        <f aca="true" t="shared" si="28" ref="F271:F334">IF(B271="","",IF(I270&lt;$D$10,I270+E271,$D$10))</f>
        <v>48.21966006</v>
      </c>
      <c r="G271" s="39"/>
      <c r="H271" s="4">
        <f aca="true" t="shared" si="29" ref="H271:H334">IF(B271="","",IF(G271="",0,G271-F271))</f>
        <v>0</v>
      </c>
      <c r="I271" s="4">
        <f t="shared" si="26"/>
        <v>6974.94468453</v>
      </c>
      <c r="J271" s="40"/>
      <c r="K271" s="36"/>
      <c r="L271" s="1"/>
    </row>
    <row r="272" spans="1:12" ht="12.75">
      <c r="A272" s="32"/>
      <c r="B272" s="32">
        <f aca="true" t="shared" si="30" ref="B272:B335">IF(I271="","",IF(I271=0,"",B271+1))</f>
        <v>259</v>
      </c>
      <c r="C272" s="50">
        <f aca="true" t="shared" si="31" ref="C272:C335">IF(B272="","",IF(DAY($C$14)&gt;27,DATE(YEAR(C271),MONTH(C271)+2,0),IF(DAY($C$14)&lt;28,DATE(YEAR(C271),MONTH(C271)+1,DAY($C$14)))))</f>
        <v>46605</v>
      </c>
      <c r="D272" s="4">
        <f t="shared" si="27"/>
        <v>19.15739054</v>
      </c>
      <c r="E272" s="4">
        <f aca="true" t="shared" si="32" ref="E272:E463">IF(B272="","",ROUND(I271*$D$6/12,8))</f>
        <v>29.06226952</v>
      </c>
      <c r="F272" s="4">
        <f t="shared" si="28"/>
        <v>48.21966006</v>
      </c>
      <c r="G272" s="39"/>
      <c r="H272" s="4">
        <f t="shared" si="29"/>
        <v>0</v>
      </c>
      <c r="I272" s="4">
        <f aca="true" t="shared" si="33" ref="I272:I335">IF(B272="","",I271-D272-H272)</f>
        <v>6955.78729399</v>
      </c>
      <c r="J272" s="40"/>
      <c r="K272" s="36"/>
      <c r="L272" s="1"/>
    </row>
    <row r="273" spans="1:12" ht="12.75">
      <c r="A273" s="32"/>
      <c r="B273" s="32">
        <f t="shared" si="30"/>
        <v>260</v>
      </c>
      <c r="C273" s="50">
        <f t="shared" si="31"/>
        <v>46636</v>
      </c>
      <c r="D273" s="4">
        <f t="shared" si="27"/>
        <v>19.237213000000004</v>
      </c>
      <c r="E273" s="4">
        <f aca="true" t="shared" si="34" ref="E272:E335">IF(B273="","",ROUND(I272*$D$6/12,8))</f>
        <v>28.98244706</v>
      </c>
      <c r="F273" s="4">
        <f t="shared" si="28"/>
        <v>48.21966006</v>
      </c>
      <c r="G273" s="39"/>
      <c r="H273" s="4">
        <f t="shared" si="29"/>
        <v>0</v>
      </c>
      <c r="I273" s="4">
        <f t="shared" si="33"/>
        <v>6936.5500809899995</v>
      </c>
      <c r="J273" s="40"/>
      <c r="K273" s="36"/>
      <c r="L273" s="1"/>
    </row>
    <row r="274" spans="1:12" ht="12.75">
      <c r="A274" s="32"/>
      <c r="B274" s="32">
        <f t="shared" si="30"/>
        <v>261</v>
      </c>
      <c r="C274" s="50">
        <f t="shared" si="31"/>
        <v>46666</v>
      </c>
      <c r="D274" s="4">
        <f t="shared" si="27"/>
        <v>19.317368060000003</v>
      </c>
      <c r="E274" s="4">
        <f t="shared" si="32"/>
        <v>28.902292</v>
      </c>
      <c r="F274" s="4">
        <f t="shared" si="28"/>
        <v>48.21966006</v>
      </c>
      <c r="G274" s="39"/>
      <c r="H274" s="4">
        <f t="shared" si="29"/>
        <v>0</v>
      </c>
      <c r="I274" s="4">
        <f t="shared" si="33"/>
        <v>6917.232712929999</v>
      </c>
      <c r="J274" s="40"/>
      <c r="K274" s="36"/>
      <c r="L274" s="1"/>
    </row>
    <row r="275" spans="1:12" ht="12.75">
      <c r="A275" s="32"/>
      <c r="B275" s="32">
        <f t="shared" si="30"/>
        <v>262</v>
      </c>
      <c r="C275" s="50">
        <f t="shared" si="31"/>
        <v>46697</v>
      </c>
      <c r="D275" s="4">
        <f t="shared" si="27"/>
        <v>19.397857090000002</v>
      </c>
      <c r="E275" s="4">
        <f t="shared" si="34"/>
        <v>28.82180297</v>
      </c>
      <c r="F275" s="4">
        <f t="shared" si="28"/>
        <v>48.21966006</v>
      </c>
      <c r="G275" s="39"/>
      <c r="H275" s="4">
        <f t="shared" si="29"/>
        <v>0</v>
      </c>
      <c r="I275" s="4">
        <f t="shared" si="33"/>
        <v>6897.834855839999</v>
      </c>
      <c r="J275" s="40"/>
      <c r="K275" s="36"/>
      <c r="L275" s="1"/>
    </row>
    <row r="276" spans="1:12" ht="12.75">
      <c r="A276" s="32"/>
      <c r="B276" s="32">
        <f t="shared" si="30"/>
        <v>263</v>
      </c>
      <c r="C276" s="50">
        <f t="shared" si="31"/>
        <v>46727</v>
      </c>
      <c r="D276" s="4">
        <f t="shared" si="27"/>
        <v>19.478681490000003</v>
      </c>
      <c r="E276" s="4">
        <f t="shared" si="32"/>
        <v>28.74097857</v>
      </c>
      <c r="F276" s="4">
        <f t="shared" si="28"/>
        <v>48.21966006</v>
      </c>
      <c r="G276" s="39"/>
      <c r="H276" s="4">
        <f t="shared" si="29"/>
        <v>0</v>
      </c>
      <c r="I276" s="4">
        <f t="shared" si="33"/>
        <v>6878.3561743499995</v>
      </c>
      <c r="J276" s="40"/>
      <c r="K276" s="36"/>
      <c r="L276" s="1"/>
    </row>
    <row r="277" spans="1:12" ht="12.75">
      <c r="A277" s="32"/>
      <c r="B277" s="32">
        <f t="shared" si="30"/>
        <v>264</v>
      </c>
      <c r="C277" s="50">
        <f t="shared" si="31"/>
        <v>46758</v>
      </c>
      <c r="D277" s="4">
        <f t="shared" si="27"/>
        <v>19.559842670000002</v>
      </c>
      <c r="E277" s="4">
        <f t="shared" si="34"/>
        <v>28.65981739</v>
      </c>
      <c r="F277" s="4">
        <f t="shared" si="28"/>
        <v>48.21966006</v>
      </c>
      <c r="G277" s="39"/>
      <c r="H277" s="4">
        <f t="shared" si="29"/>
        <v>0</v>
      </c>
      <c r="I277" s="4">
        <f t="shared" si="33"/>
        <v>6858.79633168</v>
      </c>
      <c r="J277" s="40"/>
      <c r="K277" s="36"/>
      <c r="L277" s="1"/>
    </row>
    <row r="278" spans="1:12" ht="12.75">
      <c r="A278" s="32"/>
      <c r="B278" s="32">
        <f t="shared" si="30"/>
        <v>265</v>
      </c>
      <c r="C278" s="50">
        <f t="shared" si="31"/>
        <v>46789</v>
      </c>
      <c r="D278" s="4">
        <f t="shared" si="27"/>
        <v>19.641342010000002</v>
      </c>
      <c r="E278" s="4">
        <f t="shared" si="32"/>
        <v>28.57831805</v>
      </c>
      <c r="F278" s="4">
        <f t="shared" si="28"/>
        <v>48.21966006</v>
      </c>
      <c r="G278" s="39"/>
      <c r="H278" s="4">
        <f t="shared" si="29"/>
        <v>0</v>
      </c>
      <c r="I278" s="4">
        <f t="shared" si="33"/>
        <v>6839.15498967</v>
      </c>
      <c r="J278" s="40"/>
      <c r="K278" s="36"/>
      <c r="L278" s="1"/>
    </row>
    <row r="279" spans="1:12" ht="12.75">
      <c r="A279" s="32"/>
      <c r="B279" s="32">
        <f t="shared" si="30"/>
        <v>266</v>
      </c>
      <c r="C279" s="50">
        <f t="shared" si="31"/>
        <v>46818</v>
      </c>
      <c r="D279" s="4">
        <f t="shared" si="27"/>
        <v>19.723180940000002</v>
      </c>
      <c r="E279" s="4">
        <f t="shared" si="34"/>
        <v>28.49647912</v>
      </c>
      <c r="F279" s="4">
        <f t="shared" si="28"/>
        <v>48.21966006</v>
      </c>
      <c r="G279" s="39"/>
      <c r="H279" s="4">
        <f t="shared" si="29"/>
        <v>0</v>
      </c>
      <c r="I279" s="4">
        <f t="shared" si="33"/>
        <v>6819.43180873</v>
      </c>
      <c r="J279" s="40"/>
      <c r="K279" s="36"/>
      <c r="L279" s="1"/>
    </row>
    <row r="280" spans="1:12" ht="12.75">
      <c r="A280" s="32"/>
      <c r="B280" s="32">
        <f t="shared" si="30"/>
        <v>267</v>
      </c>
      <c r="C280" s="50">
        <f t="shared" si="31"/>
        <v>46849</v>
      </c>
      <c r="D280" s="4">
        <f t="shared" si="27"/>
        <v>19.805360860000004</v>
      </c>
      <c r="E280" s="4">
        <f t="shared" si="32"/>
        <v>28.4142992</v>
      </c>
      <c r="F280" s="4">
        <f t="shared" si="28"/>
        <v>48.21966006</v>
      </c>
      <c r="G280" s="39"/>
      <c r="H280" s="4">
        <f t="shared" si="29"/>
        <v>0</v>
      </c>
      <c r="I280" s="4">
        <f t="shared" si="33"/>
        <v>6799.6264478699995</v>
      </c>
      <c r="J280" s="40"/>
      <c r="K280" s="36"/>
      <c r="L280" s="1"/>
    </row>
    <row r="281" spans="1:12" ht="12.75">
      <c r="A281" s="32"/>
      <c r="B281" s="32">
        <f t="shared" si="30"/>
        <v>268</v>
      </c>
      <c r="C281" s="50">
        <f t="shared" si="31"/>
        <v>46879</v>
      </c>
      <c r="D281" s="4">
        <f t="shared" si="27"/>
        <v>19.887883190000004</v>
      </c>
      <c r="E281" s="4">
        <f t="shared" si="34"/>
        <v>28.33177687</v>
      </c>
      <c r="F281" s="4">
        <f t="shared" si="28"/>
        <v>48.21966006</v>
      </c>
      <c r="G281" s="39"/>
      <c r="H281" s="4">
        <f t="shared" si="29"/>
        <v>0</v>
      </c>
      <c r="I281" s="4">
        <f t="shared" si="33"/>
        <v>6779.738564679999</v>
      </c>
      <c r="J281" s="40"/>
      <c r="K281" s="36"/>
      <c r="L281" s="1"/>
    </row>
    <row r="282" spans="1:12" ht="12.75">
      <c r="A282" s="32"/>
      <c r="B282" s="32">
        <f t="shared" si="30"/>
        <v>269</v>
      </c>
      <c r="C282" s="50">
        <f t="shared" si="31"/>
        <v>46910</v>
      </c>
      <c r="D282" s="4">
        <f t="shared" si="27"/>
        <v>19.970749370000004</v>
      </c>
      <c r="E282" s="4">
        <f t="shared" si="32"/>
        <v>28.24891069</v>
      </c>
      <c r="F282" s="4">
        <f t="shared" si="28"/>
        <v>48.21966006</v>
      </c>
      <c r="G282" s="39"/>
      <c r="H282" s="4">
        <f t="shared" si="29"/>
        <v>0</v>
      </c>
      <c r="I282" s="4">
        <f t="shared" si="33"/>
        <v>6759.76781531</v>
      </c>
      <c r="J282" s="40"/>
      <c r="K282" s="36"/>
      <c r="L282" s="1"/>
    </row>
    <row r="283" spans="1:12" ht="12.75">
      <c r="A283" s="32"/>
      <c r="B283" s="32">
        <f t="shared" si="30"/>
        <v>270</v>
      </c>
      <c r="C283" s="50">
        <f t="shared" si="31"/>
        <v>46940</v>
      </c>
      <c r="D283" s="4">
        <f t="shared" si="27"/>
        <v>20.05396083</v>
      </c>
      <c r="E283" s="4">
        <f t="shared" si="34"/>
        <v>28.16569923</v>
      </c>
      <c r="F283" s="4">
        <f t="shared" si="28"/>
        <v>48.21966006</v>
      </c>
      <c r="G283" s="39"/>
      <c r="H283" s="4">
        <f t="shared" si="29"/>
        <v>0</v>
      </c>
      <c r="I283" s="4">
        <f t="shared" si="33"/>
        <v>6739.71385448</v>
      </c>
      <c r="J283" s="40"/>
      <c r="K283" s="36"/>
      <c r="L283" s="1"/>
    </row>
    <row r="284" spans="1:12" ht="12.75">
      <c r="A284" s="32"/>
      <c r="B284" s="32">
        <f t="shared" si="30"/>
        <v>271</v>
      </c>
      <c r="C284" s="50">
        <f t="shared" si="31"/>
        <v>46971</v>
      </c>
      <c r="D284" s="4">
        <f t="shared" si="27"/>
        <v>20.137519</v>
      </c>
      <c r="E284" s="4">
        <f t="shared" si="32"/>
        <v>28.08214106</v>
      </c>
      <c r="F284" s="4">
        <f t="shared" si="28"/>
        <v>48.21966006</v>
      </c>
      <c r="G284" s="39"/>
      <c r="H284" s="4">
        <f t="shared" si="29"/>
        <v>0</v>
      </c>
      <c r="I284" s="4">
        <f t="shared" si="33"/>
        <v>6719.57633548</v>
      </c>
      <c r="J284" s="40"/>
      <c r="K284" s="36"/>
      <c r="L284" s="1"/>
    </row>
    <row r="285" spans="1:12" ht="12.75">
      <c r="A285" s="32"/>
      <c r="B285" s="32">
        <f t="shared" si="30"/>
        <v>272</v>
      </c>
      <c r="C285" s="50">
        <f t="shared" si="31"/>
        <v>47002</v>
      </c>
      <c r="D285" s="4">
        <f t="shared" si="27"/>
        <v>20.221425330000002</v>
      </c>
      <c r="E285" s="4">
        <f t="shared" si="34"/>
        <v>27.99823473</v>
      </c>
      <c r="F285" s="4">
        <f t="shared" si="28"/>
        <v>48.21966006</v>
      </c>
      <c r="G285" s="39"/>
      <c r="H285" s="4">
        <f t="shared" si="29"/>
        <v>0</v>
      </c>
      <c r="I285" s="4">
        <f t="shared" si="33"/>
        <v>6699.35491015</v>
      </c>
      <c r="J285" s="40"/>
      <c r="K285" s="36"/>
      <c r="L285" s="1"/>
    </row>
    <row r="286" spans="1:12" ht="12.75">
      <c r="A286" s="32"/>
      <c r="B286" s="32">
        <f t="shared" si="30"/>
        <v>273</v>
      </c>
      <c r="C286" s="50">
        <f t="shared" si="31"/>
        <v>47032</v>
      </c>
      <c r="D286" s="4">
        <f t="shared" si="27"/>
        <v>20.30568127</v>
      </c>
      <c r="E286" s="4">
        <f t="shared" si="32"/>
        <v>27.91397879</v>
      </c>
      <c r="F286" s="4">
        <f t="shared" si="28"/>
        <v>48.21966006</v>
      </c>
      <c r="G286" s="39"/>
      <c r="H286" s="4">
        <f t="shared" si="29"/>
        <v>0</v>
      </c>
      <c r="I286" s="4">
        <f t="shared" si="33"/>
        <v>6679.049228880001</v>
      </c>
      <c r="J286" s="40"/>
      <c r="K286" s="36"/>
      <c r="L286" s="1"/>
    </row>
    <row r="287" spans="1:12" ht="12.75">
      <c r="A287" s="32"/>
      <c r="B287" s="32">
        <f t="shared" si="30"/>
        <v>274</v>
      </c>
      <c r="C287" s="50">
        <f t="shared" si="31"/>
        <v>47063</v>
      </c>
      <c r="D287" s="4">
        <f t="shared" si="27"/>
        <v>20.390288270000003</v>
      </c>
      <c r="E287" s="4">
        <f t="shared" si="34"/>
        <v>27.82937179</v>
      </c>
      <c r="F287" s="4">
        <f t="shared" si="28"/>
        <v>48.21966006</v>
      </c>
      <c r="G287" s="39"/>
      <c r="H287" s="4">
        <f t="shared" si="29"/>
        <v>0</v>
      </c>
      <c r="I287" s="4">
        <f t="shared" si="33"/>
        <v>6658.65894061</v>
      </c>
      <c r="J287" s="40"/>
      <c r="K287" s="36"/>
      <c r="L287" s="1"/>
    </row>
    <row r="288" spans="1:12" ht="12.75">
      <c r="A288" s="32"/>
      <c r="B288" s="32">
        <f t="shared" si="30"/>
        <v>275</v>
      </c>
      <c r="C288" s="50">
        <f t="shared" si="31"/>
        <v>47093</v>
      </c>
      <c r="D288" s="4">
        <f t="shared" si="27"/>
        <v>20.475247810000003</v>
      </c>
      <c r="E288" s="4">
        <f t="shared" si="32"/>
        <v>27.74441225</v>
      </c>
      <c r="F288" s="4">
        <f t="shared" si="28"/>
        <v>48.21966006</v>
      </c>
      <c r="G288" s="39"/>
      <c r="H288" s="4">
        <f t="shared" si="29"/>
        <v>0</v>
      </c>
      <c r="I288" s="4">
        <f t="shared" si="33"/>
        <v>6638.1836928</v>
      </c>
      <c r="J288" s="40"/>
      <c r="K288" s="36"/>
      <c r="L288" s="1"/>
    </row>
    <row r="289" spans="1:12" ht="12.75">
      <c r="A289" s="32"/>
      <c r="B289" s="32">
        <f t="shared" si="30"/>
        <v>276</v>
      </c>
      <c r="C289" s="50">
        <f t="shared" si="31"/>
        <v>47124</v>
      </c>
      <c r="D289" s="4">
        <f t="shared" si="27"/>
        <v>20.560561340000003</v>
      </c>
      <c r="E289" s="4">
        <f t="shared" si="34"/>
        <v>27.65909872</v>
      </c>
      <c r="F289" s="4">
        <f t="shared" si="28"/>
        <v>48.21966006</v>
      </c>
      <c r="G289" s="39"/>
      <c r="H289" s="4">
        <f t="shared" si="29"/>
        <v>0</v>
      </c>
      <c r="I289" s="4">
        <f t="shared" si="33"/>
        <v>6617.62313146</v>
      </c>
      <c r="J289" s="40"/>
      <c r="K289" s="36"/>
      <c r="L289" s="1"/>
    </row>
    <row r="290" spans="1:12" ht="12.75">
      <c r="A290" s="32"/>
      <c r="B290" s="32">
        <f t="shared" si="30"/>
        <v>277</v>
      </c>
      <c r="C290" s="50">
        <f t="shared" si="31"/>
        <v>47155</v>
      </c>
      <c r="D290" s="4">
        <f t="shared" si="27"/>
        <v>20.646230350000003</v>
      </c>
      <c r="E290" s="4">
        <f t="shared" si="32"/>
        <v>27.57342971</v>
      </c>
      <c r="F290" s="4">
        <f t="shared" si="28"/>
        <v>48.21966006</v>
      </c>
      <c r="G290" s="39"/>
      <c r="H290" s="4">
        <f t="shared" si="29"/>
        <v>0</v>
      </c>
      <c r="I290" s="4">
        <f t="shared" si="33"/>
        <v>6596.97690111</v>
      </c>
      <c r="J290" s="40"/>
      <c r="K290" s="36"/>
      <c r="L290" s="1"/>
    </row>
    <row r="291" spans="1:12" ht="12.75">
      <c r="A291" s="32"/>
      <c r="B291" s="32">
        <f t="shared" si="30"/>
        <v>278</v>
      </c>
      <c r="C291" s="50">
        <f t="shared" si="31"/>
        <v>47183</v>
      </c>
      <c r="D291" s="4">
        <f t="shared" si="27"/>
        <v>20.732256310000004</v>
      </c>
      <c r="E291" s="4">
        <f t="shared" si="34"/>
        <v>27.48740375</v>
      </c>
      <c r="F291" s="4">
        <f t="shared" si="28"/>
        <v>48.21966006</v>
      </c>
      <c r="G291" s="39"/>
      <c r="H291" s="4">
        <f t="shared" si="29"/>
        <v>0</v>
      </c>
      <c r="I291" s="4">
        <f t="shared" si="33"/>
        <v>6576.2446448</v>
      </c>
      <c r="J291" s="40"/>
      <c r="K291" s="36"/>
      <c r="L291" s="1"/>
    </row>
    <row r="292" spans="1:12" ht="12.75">
      <c r="A292" s="32"/>
      <c r="B292" s="32">
        <f t="shared" si="30"/>
        <v>279</v>
      </c>
      <c r="C292" s="50">
        <f t="shared" si="31"/>
        <v>47214</v>
      </c>
      <c r="D292" s="4">
        <f t="shared" si="27"/>
        <v>20.818640710000004</v>
      </c>
      <c r="E292" s="4">
        <f t="shared" si="32"/>
        <v>27.40101935</v>
      </c>
      <c r="F292" s="4">
        <f t="shared" si="28"/>
        <v>48.21966006</v>
      </c>
      <c r="G292" s="39"/>
      <c r="H292" s="4">
        <f t="shared" si="29"/>
        <v>0</v>
      </c>
      <c r="I292" s="4">
        <f t="shared" si="33"/>
        <v>6555.42600409</v>
      </c>
      <c r="J292" s="40"/>
      <c r="K292" s="36"/>
      <c r="L292" s="1"/>
    </row>
    <row r="293" spans="1:12" ht="12.75">
      <c r="A293" s="32"/>
      <c r="B293" s="32">
        <f t="shared" si="30"/>
        <v>280</v>
      </c>
      <c r="C293" s="50">
        <f t="shared" si="31"/>
        <v>47244</v>
      </c>
      <c r="D293" s="4">
        <f t="shared" si="27"/>
        <v>20.905385040000002</v>
      </c>
      <c r="E293" s="4">
        <f t="shared" si="34"/>
        <v>27.31427502</v>
      </c>
      <c r="F293" s="4">
        <f t="shared" si="28"/>
        <v>48.21966006</v>
      </c>
      <c r="G293" s="39"/>
      <c r="H293" s="4">
        <f t="shared" si="29"/>
        <v>0</v>
      </c>
      <c r="I293" s="4">
        <f t="shared" si="33"/>
        <v>6534.52061905</v>
      </c>
      <c r="J293" s="40"/>
      <c r="K293" s="36"/>
      <c r="L293" s="1"/>
    </row>
    <row r="294" spans="1:12" ht="12.75">
      <c r="A294" s="32"/>
      <c r="B294" s="32">
        <f t="shared" si="30"/>
        <v>281</v>
      </c>
      <c r="C294" s="50">
        <f t="shared" si="31"/>
        <v>47275</v>
      </c>
      <c r="D294" s="4">
        <f t="shared" si="27"/>
        <v>20.992490810000003</v>
      </c>
      <c r="E294" s="4">
        <f t="shared" si="32"/>
        <v>27.22716925</v>
      </c>
      <c r="F294" s="4">
        <f t="shared" si="28"/>
        <v>48.21966006</v>
      </c>
      <c r="G294" s="39"/>
      <c r="H294" s="4">
        <f t="shared" si="29"/>
        <v>0</v>
      </c>
      <c r="I294" s="4">
        <f t="shared" si="33"/>
        <v>6513.52812824</v>
      </c>
      <c r="J294" s="40"/>
      <c r="K294" s="36"/>
      <c r="L294" s="1"/>
    </row>
    <row r="295" spans="1:12" ht="12.75">
      <c r="A295" s="32"/>
      <c r="B295" s="32">
        <f t="shared" si="30"/>
        <v>282</v>
      </c>
      <c r="C295" s="50">
        <f t="shared" si="31"/>
        <v>47305</v>
      </c>
      <c r="D295" s="4">
        <f t="shared" si="27"/>
        <v>21.079959530000004</v>
      </c>
      <c r="E295" s="4">
        <f t="shared" si="34"/>
        <v>27.13970053</v>
      </c>
      <c r="F295" s="4">
        <f t="shared" si="28"/>
        <v>48.21966006</v>
      </c>
      <c r="G295" s="39"/>
      <c r="H295" s="4">
        <f t="shared" si="29"/>
        <v>0</v>
      </c>
      <c r="I295" s="4">
        <f t="shared" si="33"/>
        <v>6492.44816871</v>
      </c>
      <c r="J295" s="40"/>
      <c r="K295" s="36"/>
      <c r="L295" s="1"/>
    </row>
    <row r="296" spans="1:12" ht="12.75">
      <c r="A296" s="32"/>
      <c r="B296" s="32">
        <f t="shared" si="30"/>
        <v>283</v>
      </c>
      <c r="C296" s="50">
        <f t="shared" si="31"/>
        <v>47336</v>
      </c>
      <c r="D296" s="4">
        <f t="shared" si="27"/>
        <v>21.167792690000002</v>
      </c>
      <c r="E296" s="4">
        <f t="shared" si="32"/>
        <v>27.05186737</v>
      </c>
      <c r="F296" s="4">
        <f t="shared" si="28"/>
        <v>48.21966006</v>
      </c>
      <c r="G296" s="39"/>
      <c r="H296" s="4">
        <f t="shared" si="29"/>
        <v>0</v>
      </c>
      <c r="I296" s="4">
        <f t="shared" si="33"/>
        <v>6471.2803760199995</v>
      </c>
      <c r="J296" s="40"/>
      <c r="K296" s="36"/>
      <c r="L296" s="1"/>
    </row>
    <row r="297" spans="1:12" ht="12.75">
      <c r="A297" s="32"/>
      <c r="B297" s="32">
        <f t="shared" si="30"/>
        <v>284</v>
      </c>
      <c r="C297" s="50">
        <f t="shared" si="31"/>
        <v>47367</v>
      </c>
      <c r="D297" s="4">
        <f t="shared" si="27"/>
        <v>21.255991830000003</v>
      </c>
      <c r="E297" s="4">
        <f t="shared" si="34"/>
        <v>26.96366823</v>
      </c>
      <c r="F297" s="4">
        <f t="shared" si="28"/>
        <v>48.21966006</v>
      </c>
      <c r="G297" s="39"/>
      <c r="H297" s="4">
        <f t="shared" si="29"/>
        <v>0</v>
      </c>
      <c r="I297" s="4">
        <f t="shared" si="33"/>
        <v>6450.024384189999</v>
      </c>
      <c r="J297" s="40"/>
      <c r="K297" s="36"/>
      <c r="L297" s="1"/>
    </row>
    <row r="298" spans="1:12" ht="12.75">
      <c r="A298" s="32"/>
      <c r="B298" s="32">
        <f t="shared" si="30"/>
        <v>285</v>
      </c>
      <c r="C298" s="50">
        <f t="shared" si="31"/>
        <v>47397</v>
      </c>
      <c r="D298" s="4">
        <f t="shared" si="27"/>
        <v>21.344558460000002</v>
      </c>
      <c r="E298" s="4">
        <f t="shared" si="32"/>
        <v>26.8751016</v>
      </c>
      <c r="F298" s="4">
        <f t="shared" si="28"/>
        <v>48.21966006</v>
      </c>
      <c r="G298" s="39"/>
      <c r="H298" s="4">
        <f t="shared" si="29"/>
        <v>0</v>
      </c>
      <c r="I298" s="4">
        <f t="shared" si="33"/>
        <v>6428.679825729999</v>
      </c>
      <c r="J298" s="40"/>
      <c r="K298" s="36"/>
      <c r="L298" s="1"/>
    </row>
    <row r="299" spans="1:12" ht="12.75">
      <c r="A299" s="32"/>
      <c r="B299" s="32">
        <f t="shared" si="30"/>
        <v>286</v>
      </c>
      <c r="C299" s="50">
        <f t="shared" si="31"/>
        <v>47428</v>
      </c>
      <c r="D299" s="4">
        <f t="shared" si="27"/>
        <v>21.433494120000002</v>
      </c>
      <c r="E299" s="4">
        <f t="shared" si="34"/>
        <v>26.78616594</v>
      </c>
      <c r="F299" s="4">
        <f t="shared" si="28"/>
        <v>48.21966006</v>
      </c>
      <c r="G299" s="39"/>
      <c r="H299" s="4">
        <f t="shared" si="29"/>
        <v>0</v>
      </c>
      <c r="I299" s="4">
        <f t="shared" si="33"/>
        <v>6407.246331609998</v>
      </c>
      <c r="J299" s="40"/>
      <c r="K299" s="36"/>
      <c r="L299" s="1"/>
    </row>
    <row r="300" spans="1:12" ht="12.75">
      <c r="A300" s="32"/>
      <c r="B300" s="32">
        <f t="shared" si="30"/>
        <v>287</v>
      </c>
      <c r="C300" s="50">
        <f t="shared" si="31"/>
        <v>47458</v>
      </c>
      <c r="D300" s="4">
        <f t="shared" si="27"/>
        <v>21.522800340000003</v>
      </c>
      <c r="E300" s="4">
        <f t="shared" si="32"/>
        <v>26.69685972</v>
      </c>
      <c r="F300" s="4">
        <f t="shared" si="28"/>
        <v>48.21966006</v>
      </c>
      <c r="G300" s="39"/>
      <c r="H300" s="4">
        <f t="shared" si="29"/>
        <v>0</v>
      </c>
      <c r="I300" s="4">
        <f t="shared" si="33"/>
        <v>6385.723531269999</v>
      </c>
      <c r="J300" s="40"/>
      <c r="K300" s="36"/>
      <c r="L300" s="1"/>
    </row>
    <row r="301" spans="1:12" ht="12.75">
      <c r="A301" s="32"/>
      <c r="B301" s="32">
        <f t="shared" si="30"/>
        <v>288</v>
      </c>
      <c r="C301" s="50">
        <f t="shared" si="31"/>
        <v>47489</v>
      </c>
      <c r="D301" s="4">
        <f t="shared" si="27"/>
        <v>21.612478680000002</v>
      </c>
      <c r="E301" s="4">
        <f t="shared" si="34"/>
        <v>26.60718138</v>
      </c>
      <c r="F301" s="4">
        <f t="shared" si="28"/>
        <v>48.21966006</v>
      </c>
      <c r="G301" s="39"/>
      <c r="H301" s="4">
        <f t="shared" si="29"/>
        <v>0</v>
      </c>
      <c r="I301" s="4">
        <f t="shared" si="33"/>
        <v>6364.1110525899985</v>
      </c>
      <c r="J301" s="40"/>
      <c r="K301" s="36"/>
      <c r="L301" s="1"/>
    </row>
    <row r="302" spans="1:12" ht="12.75">
      <c r="A302" s="32"/>
      <c r="B302" s="32">
        <f t="shared" si="30"/>
        <v>289</v>
      </c>
      <c r="C302" s="50">
        <f t="shared" si="31"/>
        <v>47520</v>
      </c>
      <c r="D302" s="4">
        <f t="shared" si="27"/>
        <v>21.70253067</v>
      </c>
      <c r="E302" s="4">
        <f t="shared" si="32"/>
        <v>26.51712939</v>
      </c>
      <c r="F302" s="4">
        <f t="shared" si="28"/>
        <v>48.21966006</v>
      </c>
      <c r="G302" s="39"/>
      <c r="H302" s="4">
        <f t="shared" si="29"/>
        <v>0</v>
      </c>
      <c r="I302" s="4">
        <f t="shared" si="33"/>
        <v>6342.408521919999</v>
      </c>
      <c r="J302" s="40"/>
      <c r="K302" s="36"/>
      <c r="L302" s="1"/>
    </row>
    <row r="303" spans="1:12" ht="12.75">
      <c r="A303" s="32"/>
      <c r="B303" s="32">
        <f t="shared" si="30"/>
        <v>290</v>
      </c>
      <c r="C303" s="50">
        <f t="shared" si="31"/>
        <v>47548</v>
      </c>
      <c r="D303" s="4">
        <f t="shared" si="27"/>
        <v>21.792957890000004</v>
      </c>
      <c r="E303" s="4">
        <f t="shared" si="34"/>
        <v>26.42670217</v>
      </c>
      <c r="F303" s="4">
        <f t="shared" si="28"/>
        <v>48.21966006</v>
      </c>
      <c r="G303" s="39"/>
      <c r="H303" s="4">
        <f t="shared" si="29"/>
        <v>0</v>
      </c>
      <c r="I303" s="4">
        <f t="shared" si="33"/>
        <v>6320.6155640299985</v>
      </c>
      <c r="J303" s="40"/>
      <c r="K303" s="36"/>
      <c r="L303" s="1"/>
    </row>
    <row r="304" spans="1:12" ht="12.75">
      <c r="A304" s="32"/>
      <c r="B304" s="32">
        <f t="shared" si="30"/>
        <v>291</v>
      </c>
      <c r="C304" s="50">
        <f t="shared" si="31"/>
        <v>47579</v>
      </c>
      <c r="D304" s="4">
        <f t="shared" si="27"/>
        <v>21.88376188</v>
      </c>
      <c r="E304" s="4">
        <f t="shared" si="32"/>
        <v>26.33589818</v>
      </c>
      <c r="F304" s="4">
        <f t="shared" si="28"/>
        <v>48.21966006</v>
      </c>
      <c r="G304" s="39"/>
      <c r="H304" s="4">
        <f t="shared" si="29"/>
        <v>0</v>
      </c>
      <c r="I304" s="4">
        <f t="shared" si="33"/>
        <v>6298.731802149999</v>
      </c>
      <c r="J304" s="40"/>
      <c r="K304" s="36"/>
      <c r="L304" s="1"/>
    </row>
    <row r="305" spans="1:12" ht="12.75">
      <c r="A305" s="32"/>
      <c r="B305" s="32">
        <f t="shared" si="30"/>
        <v>292</v>
      </c>
      <c r="C305" s="50">
        <f t="shared" si="31"/>
        <v>47609</v>
      </c>
      <c r="D305" s="4">
        <f t="shared" si="27"/>
        <v>21.97494422</v>
      </c>
      <c r="E305" s="4">
        <f t="shared" si="34"/>
        <v>26.24471584</v>
      </c>
      <c r="F305" s="4">
        <f t="shared" si="28"/>
        <v>48.21966006</v>
      </c>
      <c r="G305" s="39"/>
      <c r="H305" s="4">
        <f t="shared" si="29"/>
        <v>0</v>
      </c>
      <c r="I305" s="4">
        <f t="shared" si="33"/>
        <v>6276.756857929999</v>
      </c>
      <c r="J305" s="40"/>
      <c r="K305" s="36"/>
      <c r="L305" s="1"/>
    </row>
    <row r="306" spans="1:12" ht="12.75">
      <c r="A306" s="32"/>
      <c r="B306" s="32">
        <f t="shared" si="30"/>
        <v>293</v>
      </c>
      <c r="C306" s="50">
        <f t="shared" si="31"/>
        <v>47640</v>
      </c>
      <c r="D306" s="4">
        <f t="shared" si="27"/>
        <v>22.066506490000002</v>
      </c>
      <c r="E306" s="4">
        <f t="shared" si="32"/>
        <v>26.15315357</v>
      </c>
      <c r="F306" s="4">
        <f t="shared" si="28"/>
        <v>48.21966006</v>
      </c>
      <c r="G306" s="39"/>
      <c r="H306" s="4">
        <f t="shared" si="29"/>
        <v>0</v>
      </c>
      <c r="I306" s="4">
        <f t="shared" si="33"/>
        <v>6254.690351439998</v>
      </c>
      <c r="J306" s="40"/>
      <c r="K306" s="36"/>
      <c r="L306" s="1"/>
    </row>
    <row r="307" spans="1:12" ht="12.75">
      <c r="A307" s="32"/>
      <c r="B307" s="32">
        <f t="shared" si="30"/>
        <v>294</v>
      </c>
      <c r="C307" s="50">
        <f t="shared" si="31"/>
        <v>47670</v>
      </c>
      <c r="D307" s="4">
        <f t="shared" si="27"/>
        <v>22.158450260000002</v>
      </c>
      <c r="E307" s="4">
        <f t="shared" si="34"/>
        <v>26.0612098</v>
      </c>
      <c r="F307" s="4">
        <f t="shared" si="28"/>
        <v>48.21966006</v>
      </c>
      <c r="G307" s="39"/>
      <c r="H307" s="4">
        <f t="shared" si="29"/>
        <v>0</v>
      </c>
      <c r="I307" s="4">
        <f t="shared" si="33"/>
        <v>6232.531901179998</v>
      </c>
      <c r="J307" s="40"/>
      <c r="K307" s="36"/>
      <c r="L307" s="1"/>
    </row>
    <row r="308" spans="1:12" ht="12.75">
      <c r="A308" s="32"/>
      <c r="B308" s="32">
        <f t="shared" si="30"/>
        <v>295</v>
      </c>
      <c r="C308" s="50">
        <f t="shared" si="31"/>
        <v>47701</v>
      </c>
      <c r="D308" s="4">
        <f t="shared" si="27"/>
        <v>22.250777140000004</v>
      </c>
      <c r="E308" s="4">
        <f t="shared" si="32"/>
        <v>25.96888292</v>
      </c>
      <c r="F308" s="4">
        <f t="shared" si="28"/>
        <v>48.21966006</v>
      </c>
      <c r="G308" s="39"/>
      <c r="H308" s="4">
        <f t="shared" si="29"/>
        <v>0</v>
      </c>
      <c r="I308" s="4">
        <f t="shared" si="33"/>
        <v>6210.281124039999</v>
      </c>
      <c r="J308" s="40"/>
      <c r="K308" s="36"/>
      <c r="L308" s="1"/>
    </row>
    <row r="309" spans="1:12" ht="12.75">
      <c r="A309" s="32"/>
      <c r="B309" s="32">
        <f t="shared" si="30"/>
        <v>296</v>
      </c>
      <c r="C309" s="50">
        <f t="shared" si="31"/>
        <v>47732</v>
      </c>
      <c r="D309" s="4">
        <f t="shared" si="27"/>
        <v>22.343488710000003</v>
      </c>
      <c r="E309" s="4">
        <f t="shared" si="34"/>
        <v>25.87617135</v>
      </c>
      <c r="F309" s="4">
        <f t="shared" si="28"/>
        <v>48.21966006</v>
      </c>
      <c r="G309" s="39"/>
      <c r="H309" s="4">
        <f t="shared" si="29"/>
        <v>0</v>
      </c>
      <c r="I309" s="4">
        <f t="shared" si="33"/>
        <v>6187.937635329999</v>
      </c>
      <c r="J309" s="40"/>
      <c r="K309" s="36"/>
      <c r="L309" s="1"/>
    </row>
    <row r="310" spans="1:12" ht="12.75">
      <c r="A310" s="32"/>
      <c r="B310" s="32">
        <f t="shared" si="30"/>
        <v>297</v>
      </c>
      <c r="C310" s="50">
        <f t="shared" si="31"/>
        <v>47762</v>
      </c>
      <c r="D310" s="4">
        <f t="shared" si="27"/>
        <v>22.436586580000004</v>
      </c>
      <c r="E310" s="4">
        <f t="shared" si="32"/>
        <v>25.78307348</v>
      </c>
      <c r="F310" s="4">
        <f t="shared" si="28"/>
        <v>48.21966006</v>
      </c>
      <c r="G310" s="39"/>
      <c r="H310" s="4">
        <f t="shared" si="29"/>
        <v>0</v>
      </c>
      <c r="I310" s="4">
        <f t="shared" si="33"/>
        <v>6165.5010487499985</v>
      </c>
      <c r="J310" s="40"/>
      <c r="K310" s="36"/>
      <c r="L310" s="1"/>
    </row>
    <row r="311" spans="1:12" ht="12.75">
      <c r="A311" s="32"/>
      <c r="B311" s="32">
        <f t="shared" si="30"/>
        <v>298</v>
      </c>
      <c r="C311" s="50">
        <f t="shared" si="31"/>
        <v>47793</v>
      </c>
      <c r="D311" s="4">
        <f t="shared" si="27"/>
        <v>22.530072360000002</v>
      </c>
      <c r="E311" s="4">
        <f t="shared" si="34"/>
        <v>25.6895877</v>
      </c>
      <c r="F311" s="4">
        <f t="shared" si="28"/>
        <v>48.21966006</v>
      </c>
      <c r="G311" s="39"/>
      <c r="H311" s="4">
        <f t="shared" si="29"/>
        <v>0</v>
      </c>
      <c r="I311" s="4">
        <f t="shared" si="33"/>
        <v>6142.970976389998</v>
      </c>
      <c r="J311" s="40"/>
      <c r="K311" s="36"/>
      <c r="L311" s="1"/>
    </row>
    <row r="312" spans="1:12" ht="12.75">
      <c r="A312" s="32"/>
      <c r="B312" s="32">
        <f t="shared" si="30"/>
        <v>299</v>
      </c>
      <c r="C312" s="50">
        <f t="shared" si="31"/>
        <v>47823</v>
      </c>
      <c r="D312" s="4">
        <f t="shared" si="27"/>
        <v>22.623947660000002</v>
      </c>
      <c r="E312" s="4">
        <f t="shared" si="32"/>
        <v>25.5957124</v>
      </c>
      <c r="F312" s="4">
        <f t="shared" si="28"/>
        <v>48.21966006</v>
      </c>
      <c r="G312" s="39"/>
      <c r="H312" s="4">
        <f t="shared" si="29"/>
        <v>0</v>
      </c>
      <c r="I312" s="4">
        <f t="shared" si="33"/>
        <v>6120.347028729998</v>
      </c>
      <c r="J312" s="40"/>
      <c r="K312" s="36"/>
      <c r="L312" s="1"/>
    </row>
    <row r="313" spans="1:12" ht="12.75">
      <c r="A313" s="32"/>
      <c r="B313" s="32">
        <f t="shared" si="30"/>
        <v>300</v>
      </c>
      <c r="C313" s="50">
        <f t="shared" si="31"/>
        <v>47854</v>
      </c>
      <c r="D313" s="4">
        <f t="shared" si="27"/>
        <v>22.71821411</v>
      </c>
      <c r="E313" s="4">
        <f t="shared" si="34"/>
        <v>25.50144595</v>
      </c>
      <c r="F313" s="4">
        <f t="shared" si="28"/>
        <v>48.21966006</v>
      </c>
      <c r="G313" s="39"/>
      <c r="H313" s="4">
        <f t="shared" si="29"/>
        <v>0</v>
      </c>
      <c r="I313" s="4">
        <f t="shared" si="33"/>
        <v>6097.628814619998</v>
      </c>
      <c r="J313" s="40"/>
      <c r="K313" s="36"/>
      <c r="L313" s="1"/>
    </row>
    <row r="314" spans="1:12" ht="12.75">
      <c r="A314" s="32"/>
      <c r="B314" s="32">
        <f t="shared" si="30"/>
        <v>301</v>
      </c>
      <c r="C314" s="50">
        <f t="shared" si="31"/>
        <v>47885</v>
      </c>
      <c r="D314" s="4">
        <f t="shared" si="27"/>
        <v>22.812873330000002</v>
      </c>
      <c r="E314" s="4">
        <f t="shared" si="32"/>
        <v>25.40678673</v>
      </c>
      <c r="F314" s="4">
        <f t="shared" si="28"/>
        <v>48.21966006</v>
      </c>
      <c r="G314" s="39"/>
      <c r="H314" s="4">
        <f t="shared" si="29"/>
        <v>0</v>
      </c>
      <c r="I314" s="4">
        <f t="shared" si="33"/>
        <v>6074.815941289998</v>
      </c>
      <c r="J314" s="40"/>
      <c r="K314" s="36"/>
      <c r="L314" s="1"/>
    </row>
    <row r="315" spans="1:12" ht="12.75">
      <c r="A315" s="32"/>
      <c r="B315" s="32">
        <f t="shared" si="30"/>
        <v>302</v>
      </c>
      <c r="C315" s="50">
        <f t="shared" si="31"/>
        <v>47913</v>
      </c>
      <c r="D315" s="4">
        <f t="shared" si="27"/>
        <v>22.907926970000002</v>
      </c>
      <c r="E315" s="4">
        <f t="shared" si="34"/>
        <v>25.31173309</v>
      </c>
      <c r="F315" s="4">
        <f t="shared" si="28"/>
        <v>48.21966006</v>
      </c>
      <c r="G315" s="39"/>
      <c r="H315" s="4">
        <f t="shared" si="29"/>
        <v>0</v>
      </c>
      <c r="I315" s="4">
        <f t="shared" si="33"/>
        <v>6051.908014319998</v>
      </c>
      <c r="J315" s="40"/>
      <c r="K315" s="36"/>
      <c r="L315" s="1"/>
    </row>
    <row r="316" spans="1:12" ht="12.75">
      <c r="A316" s="32"/>
      <c r="B316" s="32">
        <f t="shared" si="30"/>
        <v>303</v>
      </c>
      <c r="C316" s="50">
        <f t="shared" si="31"/>
        <v>47944</v>
      </c>
      <c r="D316" s="4">
        <f t="shared" si="27"/>
        <v>23.00337667</v>
      </c>
      <c r="E316" s="4">
        <f t="shared" si="32"/>
        <v>25.21628339</v>
      </c>
      <c r="F316" s="4">
        <f t="shared" si="28"/>
        <v>48.21966006</v>
      </c>
      <c r="G316" s="39"/>
      <c r="H316" s="4">
        <f t="shared" si="29"/>
        <v>0</v>
      </c>
      <c r="I316" s="4">
        <f t="shared" si="33"/>
        <v>6028.904637649998</v>
      </c>
      <c r="J316" s="40"/>
      <c r="K316" s="36"/>
      <c r="L316" s="1"/>
    </row>
    <row r="317" spans="1:12" ht="12.75">
      <c r="A317" s="32"/>
      <c r="B317" s="32">
        <f t="shared" si="30"/>
        <v>304</v>
      </c>
      <c r="C317" s="50">
        <f t="shared" si="31"/>
        <v>47974</v>
      </c>
      <c r="D317" s="4">
        <f t="shared" si="27"/>
        <v>23.09922407</v>
      </c>
      <c r="E317" s="4">
        <f t="shared" si="34"/>
        <v>25.12043599</v>
      </c>
      <c r="F317" s="4">
        <f t="shared" si="28"/>
        <v>48.21966006</v>
      </c>
      <c r="G317" s="39"/>
      <c r="H317" s="4">
        <f t="shared" si="29"/>
        <v>0</v>
      </c>
      <c r="I317" s="4">
        <f t="shared" si="33"/>
        <v>6005.8054135799985</v>
      </c>
      <c r="J317" s="40"/>
      <c r="K317" s="36"/>
      <c r="L317" s="1"/>
    </row>
    <row r="318" spans="1:12" ht="12.75">
      <c r="A318" s="32"/>
      <c r="B318" s="32">
        <f t="shared" si="30"/>
        <v>305</v>
      </c>
      <c r="C318" s="50">
        <f t="shared" si="31"/>
        <v>48005</v>
      </c>
      <c r="D318" s="4">
        <f t="shared" si="27"/>
        <v>23.195470840000002</v>
      </c>
      <c r="E318" s="4">
        <f t="shared" si="32"/>
        <v>25.02418922</v>
      </c>
      <c r="F318" s="4">
        <f t="shared" si="28"/>
        <v>48.21966006</v>
      </c>
      <c r="G318" s="39"/>
      <c r="H318" s="4">
        <f t="shared" si="29"/>
        <v>0</v>
      </c>
      <c r="I318" s="4">
        <f t="shared" si="33"/>
        <v>5982.609942739999</v>
      </c>
      <c r="J318" s="40"/>
      <c r="K318" s="36"/>
      <c r="L318" s="1"/>
    </row>
    <row r="319" spans="1:12" ht="12.75">
      <c r="A319" s="32"/>
      <c r="B319" s="32">
        <f t="shared" si="30"/>
        <v>306</v>
      </c>
      <c r="C319" s="50">
        <f t="shared" si="31"/>
        <v>48035</v>
      </c>
      <c r="D319" s="4">
        <f t="shared" si="27"/>
        <v>23.29211863</v>
      </c>
      <c r="E319" s="4">
        <f t="shared" si="34"/>
        <v>24.92754143</v>
      </c>
      <c r="F319" s="4">
        <f t="shared" si="28"/>
        <v>48.21966006</v>
      </c>
      <c r="G319" s="39"/>
      <c r="H319" s="4">
        <f t="shared" si="29"/>
        <v>0</v>
      </c>
      <c r="I319" s="4">
        <f t="shared" si="33"/>
        <v>5959.317824109999</v>
      </c>
      <c r="J319" s="40"/>
      <c r="K319" s="36"/>
      <c r="L319" s="1"/>
    </row>
    <row r="320" spans="1:12" ht="12.75">
      <c r="A320" s="32"/>
      <c r="B320" s="32">
        <f t="shared" si="30"/>
        <v>307</v>
      </c>
      <c r="C320" s="50">
        <f t="shared" si="31"/>
        <v>48066</v>
      </c>
      <c r="D320" s="4">
        <f t="shared" si="27"/>
        <v>23.389169130000003</v>
      </c>
      <c r="E320" s="4">
        <f t="shared" si="32"/>
        <v>24.83049093</v>
      </c>
      <c r="F320" s="4">
        <f t="shared" si="28"/>
        <v>48.21966006</v>
      </c>
      <c r="G320" s="39"/>
      <c r="H320" s="4">
        <f t="shared" si="29"/>
        <v>0</v>
      </c>
      <c r="I320" s="4">
        <f t="shared" si="33"/>
        <v>5935.928654979999</v>
      </c>
      <c r="J320" s="40"/>
      <c r="K320" s="36"/>
      <c r="L320" s="1"/>
    </row>
    <row r="321" spans="1:12" ht="12.75">
      <c r="A321" s="32"/>
      <c r="B321" s="32">
        <f t="shared" si="30"/>
        <v>308</v>
      </c>
      <c r="C321" s="50">
        <f t="shared" si="31"/>
        <v>48097</v>
      </c>
      <c r="D321" s="4">
        <f t="shared" si="27"/>
        <v>23.486624000000003</v>
      </c>
      <c r="E321" s="4">
        <f t="shared" si="34"/>
        <v>24.73303606</v>
      </c>
      <c r="F321" s="4">
        <f t="shared" si="28"/>
        <v>48.21966006</v>
      </c>
      <c r="G321" s="39"/>
      <c r="H321" s="4">
        <f t="shared" si="29"/>
        <v>0</v>
      </c>
      <c r="I321" s="4">
        <f t="shared" si="33"/>
        <v>5912.442030979999</v>
      </c>
      <c r="J321" s="40"/>
      <c r="K321" s="36"/>
      <c r="L321" s="1"/>
    </row>
    <row r="322" spans="1:12" ht="12.75">
      <c r="A322" s="32"/>
      <c r="B322" s="32">
        <f t="shared" si="30"/>
        <v>309</v>
      </c>
      <c r="C322" s="50">
        <f t="shared" si="31"/>
        <v>48127</v>
      </c>
      <c r="D322" s="4">
        <f t="shared" si="27"/>
        <v>23.584484930000002</v>
      </c>
      <c r="E322" s="4">
        <f t="shared" si="32"/>
        <v>24.63517513</v>
      </c>
      <c r="F322" s="4">
        <f t="shared" si="28"/>
        <v>48.21966006</v>
      </c>
      <c r="G322" s="39"/>
      <c r="H322" s="4">
        <f t="shared" si="29"/>
        <v>0</v>
      </c>
      <c r="I322" s="4">
        <f t="shared" si="33"/>
        <v>5888.857546049999</v>
      </c>
      <c r="J322" s="40"/>
      <c r="K322" s="36"/>
      <c r="L322" s="1"/>
    </row>
    <row r="323" spans="1:12" ht="12.75">
      <c r="A323" s="32"/>
      <c r="B323" s="32">
        <f t="shared" si="30"/>
        <v>310</v>
      </c>
      <c r="C323" s="50">
        <f t="shared" si="31"/>
        <v>48158</v>
      </c>
      <c r="D323" s="4">
        <f t="shared" si="27"/>
        <v>23.682753620000003</v>
      </c>
      <c r="E323" s="4">
        <f t="shared" si="34"/>
        <v>24.53690644</v>
      </c>
      <c r="F323" s="4">
        <f t="shared" si="28"/>
        <v>48.21966006</v>
      </c>
      <c r="G323" s="39"/>
      <c r="H323" s="4">
        <f t="shared" si="29"/>
        <v>0</v>
      </c>
      <c r="I323" s="4">
        <f t="shared" si="33"/>
        <v>5865.174792429999</v>
      </c>
      <c r="J323" s="40"/>
      <c r="K323" s="36"/>
      <c r="L323" s="1"/>
    </row>
    <row r="324" spans="1:12" ht="12.75">
      <c r="A324" s="32"/>
      <c r="B324" s="32">
        <f t="shared" si="30"/>
        <v>311</v>
      </c>
      <c r="C324" s="50">
        <f t="shared" si="31"/>
        <v>48188</v>
      </c>
      <c r="D324" s="4">
        <f t="shared" si="27"/>
        <v>23.781431760000004</v>
      </c>
      <c r="E324" s="4">
        <f t="shared" si="32"/>
        <v>24.4382283</v>
      </c>
      <c r="F324" s="4">
        <f t="shared" si="28"/>
        <v>48.21966006</v>
      </c>
      <c r="G324" s="39"/>
      <c r="H324" s="4">
        <f t="shared" si="29"/>
        <v>0</v>
      </c>
      <c r="I324" s="4">
        <f t="shared" si="33"/>
        <v>5841.393360669999</v>
      </c>
      <c r="J324" s="40"/>
      <c r="K324" s="36"/>
      <c r="L324" s="1"/>
    </row>
    <row r="325" spans="1:12" ht="12.75">
      <c r="A325" s="32"/>
      <c r="B325" s="32">
        <f t="shared" si="30"/>
        <v>312</v>
      </c>
      <c r="C325" s="50">
        <f t="shared" si="31"/>
        <v>48219</v>
      </c>
      <c r="D325" s="4">
        <f t="shared" si="27"/>
        <v>23.880521060000003</v>
      </c>
      <c r="E325" s="4">
        <f t="shared" si="34"/>
        <v>24.339139</v>
      </c>
      <c r="F325" s="4">
        <f t="shared" si="28"/>
        <v>48.21966006</v>
      </c>
      <c r="G325" s="39"/>
      <c r="H325" s="4">
        <f t="shared" si="29"/>
        <v>0</v>
      </c>
      <c r="I325" s="4">
        <f t="shared" si="33"/>
        <v>5817.512839609999</v>
      </c>
      <c r="J325" s="40"/>
      <c r="K325" s="36"/>
      <c r="L325" s="1"/>
    </row>
    <row r="326" spans="1:12" ht="12.75">
      <c r="A326" s="32"/>
      <c r="B326" s="32">
        <f t="shared" si="30"/>
        <v>313</v>
      </c>
      <c r="C326" s="50">
        <f t="shared" si="31"/>
        <v>48250</v>
      </c>
      <c r="D326" s="4">
        <f t="shared" si="27"/>
        <v>23.980023230000004</v>
      </c>
      <c r="E326" s="4">
        <f t="shared" si="32"/>
        <v>24.23963683</v>
      </c>
      <c r="F326" s="4">
        <f t="shared" si="28"/>
        <v>48.21966006</v>
      </c>
      <c r="G326" s="39"/>
      <c r="H326" s="4">
        <f t="shared" si="29"/>
        <v>0</v>
      </c>
      <c r="I326" s="4">
        <f t="shared" si="33"/>
        <v>5793.532816379999</v>
      </c>
      <c r="J326" s="40"/>
      <c r="K326" s="36"/>
      <c r="L326" s="1"/>
    </row>
    <row r="327" spans="1:12" ht="12.75">
      <c r="A327" s="32"/>
      <c r="B327" s="32">
        <f t="shared" si="30"/>
        <v>314</v>
      </c>
      <c r="C327" s="50">
        <f t="shared" si="31"/>
        <v>48279</v>
      </c>
      <c r="D327" s="4">
        <f t="shared" si="27"/>
        <v>24.079939990000003</v>
      </c>
      <c r="E327" s="4">
        <f t="shared" si="34"/>
        <v>24.13972007</v>
      </c>
      <c r="F327" s="4">
        <f t="shared" si="28"/>
        <v>48.21966006</v>
      </c>
      <c r="G327" s="39"/>
      <c r="H327" s="4">
        <f t="shared" si="29"/>
        <v>0</v>
      </c>
      <c r="I327" s="4">
        <f t="shared" si="33"/>
        <v>5769.452876389999</v>
      </c>
      <c r="J327" s="40"/>
      <c r="K327" s="36"/>
      <c r="L327" s="1"/>
    </row>
    <row r="328" spans="1:12" ht="12.75">
      <c r="A328" s="32"/>
      <c r="B328" s="32">
        <f t="shared" si="30"/>
        <v>315</v>
      </c>
      <c r="C328" s="50">
        <f t="shared" si="31"/>
        <v>48310</v>
      </c>
      <c r="D328" s="4">
        <f t="shared" si="27"/>
        <v>24.180273080000003</v>
      </c>
      <c r="E328" s="4">
        <f t="shared" si="32"/>
        <v>24.03938698</v>
      </c>
      <c r="F328" s="4">
        <f t="shared" si="28"/>
        <v>48.21966006</v>
      </c>
      <c r="G328" s="39"/>
      <c r="H328" s="4">
        <f t="shared" si="29"/>
        <v>0</v>
      </c>
      <c r="I328" s="4">
        <f t="shared" si="33"/>
        <v>5745.272603309999</v>
      </c>
      <c r="J328" s="40"/>
      <c r="K328" s="36"/>
      <c r="L328" s="1"/>
    </row>
    <row r="329" spans="1:12" ht="12.75">
      <c r="A329" s="32"/>
      <c r="B329" s="32">
        <f t="shared" si="30"/>
        <v>316</v>
      </c>
      <c r="C329" s="50">
        <f t="shared" si="31"/>
        <v>48340</v>
      </c>
      <c r="D329" s="4">
        <f t="shared" si="27"/>
        <v>24.28102421</v>
      </c>
      <c r="E329" s="4">
        <f t="shared" si="34"/>
        <v>23.93863585</v>
      </c>
      <c r="F329" s="4">
        <f t="shared" si="28"/>
        <v>48.21966006</v>
      </c>
      <c r="G329" s="39"/>
      <c r="H329" s="4">
        <f t="shared" si="29"/>
        <v>0</v>
      </c>
      <c r="I329" s="4">
        <f t="shared" si="33"/>
        <v>5720.9915790999985</v>
      </c>
      <c r="J329" s="40"/>
      <c r="K329" s="36"/>
      <c r="L329" s="1"/>
    </row>
    <row r="330" spans="1:12" ht="12.75">
      <c r="A330" s="32"/>
      <c r="B330" s="32">
        <f t="shared" si="30"/>
        <v>317</v>
      </c>
      <c r="C330" s="50">
        <f t="shared" si="31"/>
        <v>48371</v>
      </c>
      <c r="D330" s="4">
        <f t="shared" si="27"/>
        <v>24.38219515</v>
      </c>
      <c r="E330" s="4">
        <f t="shared" si="32"/>
        <v>23.83746491</v>
      </c>
      <c r="F330" s="4">
        <f t="shared" si="28"/>
        <v>48.21966006</v>
      </c>
      <c r="G330" s="39"/>
      <c r="H330" s="4">
        <f t="shared" si="29"/>
        <v>0</v>
      </c>
      <c r="I330" s="4">
        <f t="shared" si="33"/>
        <v>5696.609383949998</v>
      </c>
      <c r="J330" s="40"/>
      <c r="K330" s="36"/>
      <c r="L330" s="1"/>
    </row>
    <row r="331" spans="1:12" ht="12.75">
      <c r="A331" s="32"/>
      <c r="B331" s="32">
        <f t="shared" si="30"/>
        <v>318</v>
      </c>
      <c r="C331" s="50">
        <f t="shared" si="31"/>
        <v>48401</v>
      </c>
      <c r="D331" s="4">
        <f t="shared" si="27"/>
        <v>24.483787630000002</v>
      </c>
      <c r="E331" s="4">
        <f t="shared" si="34"/>
        <v>23.73587243</v>
      </c>
      <c r="F331" s="4">
        <f t="shared" si="28"/>
        <v>48.21966006</v>
      </c>
      <c r="G331" s="39"/>
      <c r="H331" s="4">
        <f t="shared" si="29"/>
        <v>0</v>
      </c>
      <c r="I331" s="4">
        <f t="shared" si="33"/>
        <v>5672.125596319998</v>
      </c>
      <c r="J331" s="40"/>
      <c r="K331" s="36"/>
      <c r="L331" s="1"/>
    </row>
    <row r="332" spans="1:12" ht="12.75">
      <c r="A332" s="32"/>
      <c r="B332" s="32">
        <f t="shared" si="30"/>
        <v>319</v>
      </c>
      <c r="C332" s="50">
        <f t="shared" si="31"/>
        <v>48432</v>
      </c>
      <c r="D332" s="4">
        <f t="shared" si="27"/>
        <v>24.585803410000004</v>
      </c>
      <c r="E332" s="4">
        <f t="shared" si="32"/>
        <v>23.63385665</v>
      </c>
      <c r="F332" s="4">
        <f t="shared" si="28"/>
        <v>48.21966006</v>
      </c>
      <c r="G332" s="39"/>
      <c r="H332" s="4">
        <f t="shared" si="29"/>
        <v>0</v>
      </c>
      <c r="I332" s="4">
        <f t="shared" si="33"/>
        <v>5647.539792909998</v>
      </c>
      <c r="J332" s="40"/>
      <c r="K332" s="36"/>
      <c r="L332" s="1"/>
    </row>
    <row r="333" spans="1:12" ht="12.75">
      <c r="A333" s="32"/>
      <c r="B333" s="32">
        <f t="shared" si="30"/>
        <v>320</v>
      </c>
      <c r="C333" s="50">
        <f t="shared" si="31"/>
        <v>48463</v>
      </c>
      <c r="D333" s="4">
        <f t="shared" si="27"/>
        <v>24.68824426</v>
      </c>
      <c r="E333" s="4">
        <f t="shared" si="34"/>
        <v>23.5314158</v>
      </c>
      <c r="F333" s="4">
        <f t="shared" si="28"/>
        <v>48.21966006</v>
      </c>
      <c r="G333" s="39"/>
      <c r="H333" s="4">
        <f t="shared" si="29"/>
        <v>0</v>
      </c>
      <c r="I333" s="4">
        <f t="shared" si="33"/>
        <v>5622.851548649998</v>
      </c>
      <c r="J333" s="40"/>
      <c r="K333" s="36"/>
      <c r="L333" s="1"/>
    </row>
    <row r="334" spans="1:12" ht="12.75">
      <c r="A334" s="32"/>
      <c r="B334" s="32">
        <f t="shared" si="30"/>
        <v>321</v>
      </c>
      <c r="C334" s="50">
        <f t="shared" si="31"/>
        <v>48493</v>
      </c>
      <c r="D334" s="4">
        <f t="shared" si="27"/>
        <v>24.791111940000004</v>
      </c>
      <c r="E334" s="4">
        <f t="shared" si="32"/>
        <v>23.42854812</v>
      </c>
      <c r="F334" s="4">
        <f t="shared" si="28"/>
        <v>48.21966006</v>
      </c>
      <c r="G334" s="39"/>
      <c r="H334" s="4">
        <f t="shared" si="29"/>
        <v>0</v>
      </c>
      <c r="I334" s="4">
        <f t="shared" si="33"/>
        <v>5598.060436709999</v>
      </c>
      <c r="J334" s="40"/>
      <c r="K334" s="36"/>
      <c r="L334" s="1"/>
    </row>
    <row r="335" spans="1:12" ht="12.75">
      <c r="A335" s="32"/>
      <c r="B335" s="32">
        <f t="shared" si="30"/>
        <v>322</v>
      </c>
      <c r="C335" s="50">
        <f t="shared" si="31"/>
        <v>48524</v>
      </c>
      <c r="D335" s="4">
        <f aca="true" t="shared" si="35" ref="D335:D398">IF(B335="","",IF(I334&lt;$D$10,I334,F335-E335))</f>
        <v>24.894408240000004</v>
      </c>
      <c r="E335" s="4">
        <f t="shared" si="34"/>
        <v>23.32525182</v>
      </c>
      <c r="F335" s="4">
        <f aca="true" t="shared" si="36" ref="F335:F398">IF(B335="","",IF(I334&lt;$D$10,I334+E335,$D$10))</f>
        <v>48.21966006</v>
      </c>
      <c r="G335" s="39"/>
      <c r="H335" s="4">
        <f aca="true" t="shared" si="37" ref="H335:H398">IF(B335="","",IF(G335="",0,G335-F335))</f>
        <v>0</v>
      </c>
      <c r="I335" s="4">
        <f t="shared" si="33"/>
        <v>5573.166028469998</v>
      </c>
      <c r="J335" s="40"/>
      <c r="K335" s="36"/>
      <c r="L335" s="1"/>
    </row>
    <row r="336" spans="1:12" ht="12.75">
      <c r="A336" s="32"/>
      <c r="B336" s="32">
        <f aca="true" t="shared" si="38" ref="B336:B399">IF(I335="","",IF(I335=0,"",B335+1))</f>
        <v>323</v>
      </c>
      <c r="C336" s="50">
        <f aca="true" t="shared" si="39" ref="C336:C399">IF(B336="","",IF(DAY($C$14)&gt;27,DATE(YEAR(C335),MONTH(C335)+2,0),IF(DAY($C$14)&lt;28,DATE(YEAR(C335),MONTH(C335)+1,DAY($C$14)))))</f>
        <v>48554</v>
      </c>
      <c r="D336" s="4">
        <f t="shared" si="35"/>
        <v>24.998134940000003</v>
      </c>
      <c r="E336" s="4">
        <f t="shared" si="32"/>
        <v>23.22152512</v>
      </c>
      <c r="F336" s="4">
        <f t="shared" si="36"/>
        <v>48.21966006</v>
      </c>
      <c r="G336" s="39"/>
      <c r="H336" s="4">
        <f t="shared" si="37"/>
        <v>0</v>
      </c>
      <c r="I336" s="4">
        <f aca="true" t="shared" si="40" ref="I336:I399">IF(B336="","",I335-D336-H336)</f>
        <v>5548.167893529998</v>
      </c>
      <c r="J336" s="40"/>
      <c r="K336" s="36"/>
      <c r="L336" s="1"/>
    </row>
    <row r="337" spans="1:12" ht="12.75">
      <c r="A337" s="32"/>
      <c r="B337" s="32">
        <f t="shared" si="38"/>
        <v>324</v>
      </c>
      <c r="C337" s="50">
        <f t="shared" si="39"/>
        <v>48585</v>
      </c>
      <c r="D337" s="4">
        <f t="shared" si="35"/>
        <v>25.10229384</v>
      </c>
      <c r="E337" s="4">
        <f aca="true" t="shared" si="41" ref="E336:E399">IF(B337="","",ROUND(I336*$D$6/12,8))</f>
        <v>23.11736622</v>
      </c>
      <c r="F337" s="4">
        <f t="shared" si="36"/>
        <v>48.21966006</v>
      </c>
      <c r="G337" s="39"/>
      <c r="H337" s="4">
        <f t="shared" si="37"/>
        <v>0</v>
      </c>
      <c r="I337" s="4">
        <f t="shared" si="40"/>
        <v>5523.065599689998</v>
      </c>
      <c r="J337" s="40"/>
      <c r="K337" s="36"/>
      <c r="L337" s="1"/>
    </row>
    <row r="338" spans="1:12" ht="12.75">
      <c r="A338" s="32"/>
      <c r="B338" s="32">
        <f t="shared" si="38"/>
        <v>325</v>
      </c>
      <c r="C338" s="50">
        <f t="shared" si="39"/>
        <v>48616</v>
      </c>
      <c r="D338" s="4">
        <f t="shared" si="35"/>
        <v>25.20688673</v>
      </c>
      <c r="E338" s="4">
        <f t="shared" si="32"/>
        <v>23.01277333</v>
      </c>
      <c r="F338" s="4">
        <f t="shared" si="36"/>
        <v>48.21966006</v>
      </c>
      <c r="G338" s="39"/>
      <c r="H338" s="4">
        <f t="shared" si="37"/>
        <v>0</v>
      </c>
      <c r="I338" s="4">
        <f t="shared" si="40"/>
        <v>5497.858712959997</v>
      </c>
      <c r="J338" s="40"/>
      <c r="K338" s="36"/>
      <c r="L338" s="1"/>
    </row>
    <row r="339" spans="1:12" ht="12.75">
      <c r="A339" s="32"/>
      <c r="B339" s="32">
        <f t="shared" si="38"/>
        <v>326</v>
      </c>
      <c r="C339" s="50">
        <f t="shared" si="39"/>
        <v>48644</v>
      </c>
      <c r="D339" s="4">
        <f t="shared" si="35"/>
        <v>25.311915420000002</v>
      </c>
      <c r="E339" s="4">
        <f t="shared" si="41"/>
        <v>22.90774464</v>
      </c>
      <c r="F339" s="4">
        <f t="shared" si="36"/>
        <v>48.21966006</v>
      </c>
      <c r="G339" s="39"/>
      <c r="H339" s="4">
        <f t="shared" si="37"/>
        <v>0</v>
      </c>
      <c r="I339" s="4">
        <f t="shared" si="40"/>
        <v>5472.546797539997</v>
      </c>
      <c r="J339" s="40"/>
      <c r="K339" s="36"/>
      <c r="L339" s="1"/>
    </row>
    <row r="340" spans="1:12" ht="12.75">
      <c r="A340" s="32"/>
      <c r="B340" s="32">
        <f t="shared" si="38"/>
        <v>327</v>
      </c>
      <c r="C340" s="50">
        <f t="shared" si="39"/>
        <v>48675</v>
      </c>
      <c r="D340" s="4">
        <f t="shared" si="35"/>
        <v>25.417381740000003</v>
      </c>
      <c r="E340" s="4">
        <f t="shared" si="32"/>
        <v>22.80227832</v>
      </c>
      <c r="F340" s="4">
        <f t="shared" si="36"/>
        <v>48.21966006</v>
      </c>
      <c r="G340" s="39"/>
      <c r="H340" s="4">
        <f t="shared" si="37"/>
        <v>0</v>
      </c>
      <c r="I340" s="4">
        <f t="shared" si="40"/>
        <v>5447.129415799997</v>
      </c>
      <c r="J340" s="40"/>
      <c r="K340" s="36"/>
      <c r="L340" s="1"/>
    </row>
    <row r="341" spans="1:12" ht="12.75">
      <c r="A341" s="32"/>
      <c r="B341" s="32">
        <f t="shared" si="38"/>
        <v>328</v>
      </c>
      <c r="C341" s="50">
        <f t="shared" si="39"/>
        <v>48705</v>
      </c>
      <c r="D341" s="4">
        <f t="shared" si="35"/>
        <v>25.52328749</v>
      </c>
      <c r="E341" s="4">
        <f t="shared" si="41"/>
        <v>22.69637257</v>
      </c>
      <c r="F341" s="4">
        <f t="shared" si="36"/>
        <v>48.21966006</v>
      </c>
      <c r="G341" s="39"/>
      <c r="H341" s="4">
        <f t="shared" si="37"/>
        <v>0</v>
      </c>
      <c r="I341" s="4">
        <f t="shared" si="40"/>
        <v>5421.606128309997</v>
      </c>
      <c r="J341" s="40"/>
      <c r="K341" s="36"/>
      <c r="L341" s="1"/>
    </row>
    <row r="342" spans="1:12" ht="12.75">
      <c r="A342" s="32"/>
      <c r="B342" s="32">
        <f t="shared" si="38"/>
        <v>329</v>
      </c>
      <c r="C342" s="50">
        <f t="shared" si="39"/>
        <v>48736</v>
      </c>
      <c r="D342" s="4">
        <f t="shared" si="35"/>
        <v>25.629634530000004</v>
      </c>
      <c r="E342" s="4">
        <f t="shared" si="32"/>
        <v>22.59002553</v>
      </c>
      <c r="F342" s="4">
        <f t="shared" si="36"/>
        <v>48.21966006</v>
      </c>
      <c r="G342" s="39"/>
      <c r="H342" s="4">
        <f t="shared" si="37"/>
        <v>0</v>
      </c>
      <c r="I342" s="4">
        <f t="shared" si="40"/>
        <v>5395.976493779997</v>
      </c>
      <c r="J342" s="40"/>
      <c r="K342" s="36"/>
      <c r="L342" s="1"/>
    </row>
    <row r="343" spans="1:12" ht="12.75">
      <c r="A343" s="32"/>
      <c r="B343" s="32">
        <f t="shared" si="38"/>
        <v>330</v>
      </c>
      <c r="C343" s="50">
        <f t="shared" si="39"/>
        <v>48766</v>
      </c>
      <c r="D343" s="4">
        <f t="shared" si="35"/>
        <v>25.73642467</v>
      </c>
      <c r="E343" s="4">
        <f t="shared" si="41"/>
        <v>22.48323539</v>
      </c>
      <c r="F343" s="4">
        <f t="shared" si="36"/>
        <v>48.21966006</v>
      </c>
      <c r="G343" s="39"/>
      <c r="H343" s="4">
        <f t="shared" si="37"/>
        <v>0</v>
      </c>
      <c r="I343" s="4">
        <f t="shared" si="40"/>
        <v>5370.240069109997</v>
      </c>
      <c r="J343" s="40"/>
      <c r="K343" s="36"/>
      <c r="L343" s="1"/>
    </row>
    <row r="344" spans="1:12" ht="12.75">
      <c r="A344" s="32"/>
      <c r="B344" s="32">
        <f t="shared" si="38"/>
        <v>331</v>
      </c>
      <c r="C344" s="50">
        <f t="shared" si="39"/>
        <v>48797</v>
      </c>
      <c r="D344" s="4">
        <f t="shared" si="35"/>
        <v>25.843659770000002</v>
      </c>
      <c r="E344" s="4">
        <f t="shared" si="32"/>
        <v>22.37600029</v>
      </c>
      <c r="F344" s="4">
        <f t="shared" si="36"/>
        <v>48.21966006</v>
      </c>
      <c r="G344" s="39"/>
      <c r="H344" s="4">
        <f t="shared" si="37"/>
        <v>0</v>
      </c>
      <c r="I344" s="4">
        <f t="shared" si="40"/>
        <v>5344.396409339997</v>
      </c>
      <c r="J344" s="40"/>
      <c r="K344" s="36"/>
      <c r="L344" s="1"/>
    </row>
    <row r="345" spans="1:12" ht="12.75">
      <c r="A345" s="32"/>
      <c r="B345" s="32">
        <f t="shared" si="38"/>
        <v>332</v>
      </c>
      <c r="C345" s="50">
        <f t="shared" si="39"/>
        <v>48828</v>
      </c>
      <c r="D345" s="4">
        <f t="shared" si="35"/>
        <v>25.951341690000003</v>
      </c>
      <c r="E345" s="4">
        <f t="shared" si="41"/>
        <v>22.26831837</v>
      </c>
      <c r="F345" s="4">
        <f t="shared" si="36"/>
        <v>48.21966006</v>
      </c>
      <c r="G345" s="39"/>
      <c r="H345" s="4">
        <f t="shared" si="37"/>
        <v>0</v>
      </c>
      <c r="I345" s="4">
        <f t="shared" si="40"/>
        <v>5318.445067649997</v>
      </c>
      <c r="J345" s="40"/>
      <c r="K345" s="36"/>
      <c r="L345" s="1"/>
    </row>
    <row r="346" spans="1:12" ht="12.75">
      <c r="A346" s="32"/>
      <c r="B346" s="32">
        <f t="shared" si="38"/>
        <v>333</v>
      </c>
      <c r="C346" s="50">
        <f t="shared" si="39"/>
        <v>48858</v>
      </c>
      <c r="D346" s="4">
        <f t="shared" si="35"/>
        <v>26.05947228</v>
      </c>
      <c r="E346" s="4">
        <f t="shared" si="32"/>
        <v>22.16018778</v>
      </c>
      <c r="F346" s="4">
        <f t="shared" si="36"/>
        <v>48.21966006</v>
      </c>
      <c r="G346" s="39"/>
      <c r="H346" s="4">
        <f t="shared" si="37"/>
        <v>0</v>
      </c>
      <c r="I346" s="4">
        <f t="shared" si="40"/>
        <v>5292.385595369998</v>
      </c>
      <c r="J346" s="40"/>
      <c r="K346" s="36"/>
      <c r="L346" s="1"/>
    </row>
    <row r="347" spans="1:12" ht="12.75">
      <c r="A347" s="32"/>
      <c r="B347" s="32">
        <f t="shared" si="38"/>
        <v>334</v>
      </c>
      <c r="C347" s="50">
        <f t="shared" si="39"/>
        <v>48889</v>
      </c>
      <c r="D347" s="4">
        <f t="shared" si="35"/>
        <v>26.168053410000002</v>
      </c>
      <c r="E347" s="4">
        <f t="shared" si="41"/>
        <v>22.05160665</v>
      </c>
      <c r="F347" s="4">
        <f t="shared" si="36"/>
        <v>48.21966006</v>
      </c>
      <c r="G347" s="39"/>
      <c r="H347" s="4">
        <f t="shared" si="37"/>
        <v>0</v>
      </c>
      <c r="I347" s="4">
        <f t="shared" si="40"/>
        <v>5266.217541959998</v>
      </c>
      <c r="J347" s="40"/>
      <c r="K347" s="36"/>
      <c r="L347" s="1"/>
    </row>
    <row r="348" spans="1:12" ht="12.75">
      <c r="A348" s="32"/>
      <c r="B348" s="32">
        <f t="shared" si="38"/>
        <v>335</v>
      </c>
      <c r="C348" s="50">
        <f t="shared" si="39"/>
        <v>48919</v>
      </c>
      <c r="D348" s="4">
        <f t="shared" si="35"/>
        <v>26.277086970000003</v>
      </c>
      <c r="E348" s="4">
        <f t="shared" si="32"/>
        <v>21.94257309</v>
      </c>
      <c r="F348" s="4">
        <f t="shared" si="36"/>
        <v>48.21966006</v>
      </c>
      <c r="G348" s="39"/>
      <c r="H348" s="4">
        <f t="shared" si="37"/>
        <v>0</v>
      </c>
      <c r="I348" s="4">
        <f t="shared" si="40"/>
        <v>5239.940454989998</v>
      </c>
      <c r="J348" s="40"/>
      <c r="K348" s="36"/>
      <c r="L348" s="1"/>
    </row>
    <row r="349" spans="1:12" ht="12.75">
      <c r="A349" s="32"/>
      <c r="B349" s="32">
        <f t="shared" si="38"/>
        <v>336</v>
      </c>
      <c r="C349" s="50">
        <f t="shared" si="39"/>
        <v>48950</v>
      </c>
      <c r="D349" s="4">
        <f t="shared" si="35"/>
        <v>26.386574830000004</v>
      </c>
      <c r="E349" s="4">
        <f t="shared" si="41"/>
        <v>21.83308523</v>
      </c>
      <c r="F349" s="4">
        <f t="shared" si="36"/>
        <v>48.21966006</v>
      </c>
      <c r="G349" s="39"/>
      <c r="H349" s="4">
        <f t="shared" si="37"/>
        <v>0</v>
      </c>
      <c r="I349" s="4">
        <f t="shared" si="40"/>
        <v>5213.553880159998</v>
      </c>
      <c r="J349" s="40"/>
      <c r="K349" s="36"/>
      <c r="L349" s="1"/>
    </row>
    <row r="350" spans="1:12" ht="12.75">
      <c r="A350" s="32"/>
      <c r="B350" s="32">
        <f t="shared" si="38"/>
        <v>337</v>
      </c>
      <c r="C350" s="50">
        <f t="shared" si="39"/>
        <v>48981</v>
      </c>
      <c r="D350" s="4">
        <f t="shared" si="35"/>
        <v>26.49651889</v>
      </c>
      <c r="E350" s="4">
        <f t="shared" si="32"/>
        <v>21.72314117</v>
      </c>
      <c r="F350" s="4">
        <f t="shared" si="36"/>
        <v>48.21966006</v>
      </c>
      <c r="G350" s="39"/>
      <c r="H350" s="4">
        <f t="shared" si="37"/>
        <v>0</v>
      </c>
      <c r="I350" s="4">
        <f t="shared" si="40"/>
        <v>5187.057361269998</v>
      </c>
      <c r="J350" s="40"/>
      <c r="K350" s="36"/>
      <c r="L350" s="1"/>
    </row>
    <row r="351" spans="1:12" ht="12.75">
      <c r="A351" s="32"/>
      <c r="B351" s="32">
        <f t="shared" si="38"/>
        <v>338</v>
      </c>
      <c r="C351" s="50">
        <f t="shared" si="39"/>
        <v>49009</v>
      </c>
      <c r="D351" s="4">
        <f t="shared" si="35"/>
        <v>26.606921050000004</v>
      </c>
      <c r="E351" s="4">
        <f t="shared" si="41"/>
        <v>21.61273901</v>
      </c>
      <c r="F351" s="4">
        <f t="shared" si="36"/>
        <v>48.21966006</v>
      </c>
      <c r="G351" s="39"/>
      <c r="H351" s="4">
        <f t="shared" si="37"/>
        <v>0</v>
      </c>
      <c r="I351" s="4">
        <f t="shared" si="40"/>
        <v>5160.450440219998</v>
      </c>
      <c r="J351" s="40"/>
      <c r="K351" s="36"/>
      <c r="L351" s="1"/>
    </row>
    <row r="352" spans="1:12" ht="12.75">
      <c r="A352" s="32"/>
      <c r="B352" s="32">
        <f t="shared" si="38"/>
        <v>339</v>
      </c>
      <c r="C352" s="50">
        <f t="shared" si="39"/>
        <v>49040</v>
      </c>
      <c r="D352" s="4">
        <f t="shared" si="35"/>
        <v>26.717783230000002</v>
      </c>
      <c r="E352" s="4">
        <f t="shared" si="32"/>
        <v>21.50187683</v>
      </c>
      <c r="F352" s="4">
        <f t="shared" si="36"/>
        <v>48.21966006</v>
      </c>
      <c r="G352" s="39"/>
      <c r="H352" s="4">
        <f t="shared" si="37"/>
        <v>0</v>
      </c>
      <c r="I352" s="4">
        <f t="shared" si="40"/>
        <v>5133.732656989998</v>
      </c>
      <c r="J352" s="40"/>
      <c r="K352" s="36"/>
      <c r="L352" s="1"/>
    </row>
    <row r="353" spans="1:12" ht="12.75">
      <c r="A353" s="32"/>
      <c r="B353" s="32">
        <f t="shared" si="38"/>
        <v>340</v>
      </c>
      <c r="C353" s="50">
        <f t="shared" si="39"/>
        <v>49070</v>
      </c>
      <c r="D353" s="4">
        <f t="shared" si="35"/>
        <v>26.829107320000002</v>
      </c>
      <c r="E353" s="4">
        <f t="shared" si="41"/>
        <v>21.39055274</v>
      </c>
      <c r="F353" s="4">
        <f t="shared" si="36"/>
        <v>48.21966006</v>
      </c>
      <c r="G353" s="39"/>
      <c r="H353" s="4">
        <f t="shared" si="37"/>
        <v>0</v>
      </c>
      <c r="I353" s="4">
        <f t="shared" si="40"/>
        <v>5106.903549669998</v>
      </c>
      <c r="J353" s="40"/>
      <c r="K353" s="36"/>
      <c r="L353" s="1"/>
    </row>
    <row r="354" spans="1:12" ht="12.75">
      <c r="A354" s="32"/>
      <c r="B354" s="32">
        <f t="shared" si="38"/>
        <v>341</v>
      </c>
      <c r="C354" s="50">
        <f t="shared" si="39"/>
        <v>49101</v>
      </c>
      <c r="D354" s="4">
        <f t="shared" si="35"/>
        <v>26.940895270000002</v>
      </c>
      <c r="E354" s="4">
        <f t="shared" si="32"/>
        <v>21.27876479</v>
      </c>
      <c r="F354" s="4">
        <f t="shared" si="36"/>
        <v>48.21966006</v>
      </c>
      <c r="G354" s="39"/>
      <c r="H354" s="4">
        <f t="shared" si="37"/>
        <v>0</v>
      </c>
      <c r="I354" s="4">
        <f t="shared" si="40"/>
        <v>5079.962654399998</v>
      </c>
      <c r="J354" s="40"/>
      <c r="K354" s="36"/>
      <c r="L354" s="1"/>
    </row>
    <row r="355" spans="1:12" ht="12.75">
      <c r="A355" s="32"/>
      <c r="B355" s="32">
        <f t="shared" si="38"/>
        <v>342</v>
      </c>
      <c r="C355" s="50">
        <f t="shared" si="39"/>
        <v>49131</v>
      </c>
      <c r="D355" s="4">
        <f t="shared" si="35"/>
        <v>27.053149</v>
      </c>
      <c r="E355" s="4">
        <f t="shared" si="41"/>
        <v>21.16651106</v>
      </c>
      <c r="F355" s="4">
        <f t="shared" si="36"/>
        <v>48.21966006</v>
      </c>
      <c r="G355" s="39"/>
      <c r="H355" s="4">
        <f t="shared" si="37"/>
        <v>0</v>
      </c>
      <c r="I355" s="4">
        <f t="shared" si="40"/>
        <v>5052.909505399998</v>
      </c>
      <c r="J355" s="40"/>
      <c r="K355" s="36"/>
      <c r="L355" s="1"/>
    </row>
    <row r="356" spans="1:12" ht="12.75">
      <c r="A356" s="32"/>
      <c r="B356" s="32">
        <f t="shared" si="38"/>
        <v>343</v>
      </c>
      <c r="C356" s="50">
        <f t="shared" si="39"/>
        <v>49162</v>
      </c>
      <c r="D356" s="4">
        <f t="shared" si="35"/>
        <v>27.165870450000003</v>
      </c>
      <c r="E356" s="4">
        <f t="shared" si="32"/>
        <v>21.05378961</v>
      </c>
      <c r="F356" s="4">
        <f t="shared" si="36"/>
        <v>48.21966006</v>
      </c>
      <c r="G356" s="39"/>
      <c r="H356" s="4">
        <f t="shared" si="37"/>
        <v>0</v>
      </c>
      <c r="I356" s="4">
        <f t="shared" si="40"/>
        <v>5025.7436349499985</v>
      </c>
      <c r="J356" s="40"/>
      <c r="K356" s="36"/>
      <c r="L356" s="1"/>
    </row>
    <row r="357" spans="1:12" ht="12.75">
      <c r="A357" s="32"/>
      <c r="B357" s="32">
        <f t="shared" si="38"/>
        <v>344</v>
      </c>
      <c r="C357" s="50">
        <f t="shared" si="39"/>
        <v>49193</v>
      </c>
      <c r="D357" s="4">
        <f t="shared" si="35"/>
        <v>27.279061580000004</v>
      </c>
      <c r="E357" s="4">
        <f t="shared" si="41"/>
        <v>20.94059848</v>
      </c>
      <c r="F357" s="4">
        <f t="shared" si="36"/>
        <v>48.21966006</v>
      </c>
      <c r="G357" s="39"/>
      <c r="H357" s="4">
        <f t="shared" si="37"/>
        <v>0</v>
      </c>
      <c r="I357" s="4">
        <f t="shared" si="40"/>
        <v>4998.464573369998</v>
      </c>
      <c r="J357" s="40"/>
      <c r="K357" s="36"/>
      <c r="L357" s="1"/>
    </row>
    <row r="358" spans="1:12" ht="12.75">
      <c r="A358" s="32"/>
      <c r="B358" s="32">
        <f t="shared" si="38"/>
        <v>345</v>
      </c>
      <c r="C358" s="50">
        <f t="shared" si="39"/>
        <v>49223</v>
      </c>
      <c r="D358" s="4">
        <f t="shared" si="35"/>
        <v>27.39272434</v>
      </c>
      <c r="E358" s="4">
        <f t="shared" si="32"/>
        <v>20.82693572</v>
      </c>
      <c r="F358" s="4">
        <f t="shared" si="36"/>
        <v>48.21966006</v>
      </c>
      <c r="G358" s="39"/>
      <c r="H358" s="4">
        <f t="shared" si="37"/>
        <v>0</v>
      </c>
      <c r="I358" s="4">
        <f t="shared" si="40"/>
        <v>4971.071849029998</v>
      </c>
      <c r="J358" s="40"/>
      <c r="K358" s="36"/>
      <c r="L358" s="1"/>
    </row>
    <row r="359" spans="1:12" ht="12.75">
      <c r="A359" s="32"/>
      <c r="B359" s="32">
        <f t="shared" si="38"/>
        <v>346</v>
      </c>
      <c r="C359" s="50">
        <f t="shared" si="39"/>
        <v>49254</v>
      </c>
      <c r="D359" s="4">
        <f t="shared" si="35"/>
        <v>27.506860690000003</v>
      </c>
      <c r="E359" s="4">
        <f t="shared" si="41"/>
        <v>20.71279937</v>
      </c>
      <c r="F359" s="4">
        <f t="shared" si="36"/>
        <v>48.21966006</v>
      </c>
      <c r="G359" s="39"/>
      <c r="H359" s="4">
        <f t="shared" si="37"/>
        <v>0</v>
      </c>
      <c r="I359" s="4">
        <f t="shared" si="40"/>
        <v>4943.564988339997</v>
      </c>
      <c r="J359" s="40"/>
      <c r="K359" s="36"/>
      <c r="L359" s="1"/>
    </row>
    <row r="360" spans="1:12" ht="12.75">
      <c r="A360" s="32"/>
      <c r="B360" s="32">
        <f t="shared" si="38"/>
        <v>347</v>
      </c>
      <c r="C360" s="50">
        <f t="shared" si="39"/>
        <v>49284</v>
      </c>
      <c r="D360" s="4">
        <f t="shared" si="35"/>
        <v>27.62147261</v>
      </c>
      <c r="E360" s="4">
        <f t="shared" si="32"/>
        <v>20.59818745</v>
      </c>
      <c r="F360" s="4">
        <f t="shared" si="36"/>
        <v>48.21966006</v>
      </c>
      <c r="G360" s="39"/>
      <c r="H360" s="4">
        <f t="shared" si="37"/>
        <v>0</v>
      </c>
      <c r="I360" s="4">
        <f t="shared" si="40"/>
        <v>4915.943515729998</v>
      </c>
      <c r="J360" s="40"/>
      <c r="K360" s="36"/>
      <c r="L360" s="1"/>
    </row>
    <row r="361" spans="1:12" ht="12.75">
      <c r="A361" s="32"/>
      <c r="B361" s="32">
        <f t="shared" si="38"/>
        <v>348</v>
      </c>
      <c r="C361" s="50">
        <f t="shared" si="39"/>
        <v>49315</v>
      </c>
      <c r="D361" s="4">
        <f t="shared" si="35"/>
        <v>27.736562080000002</v>
      </c>
      <c r="E361" s="4">
        <f t="shared" si="41"/>
        <v>20.48309798</v>
      </c>
      <c r="F361" s="4">
        <f t="shared" si="36"/>
        <v>48.21966006</v>
      </c>
      <c r="G361" s="39"/>
      <c r="H361" s="4">
        <f t="shared" si="37"/>
        <v>0</v>
      </c>
      <c r="I361" s="4">
        <f t="shared" si="40"/>
        <v>4888.206953649998</v>
      </c>
      <c r="J361" s="40"/>
      <c r="K361" s="36"/>
      <c r="L361" s="1"/>
    </row>
    <row r="362" spans="1:12" ht="12.75">
      <c r="A362" s="32"/>
      <c r="B362" s="32">
        <f t="shared" si="38"/>
        <v>349</v>
      </c>
      <c r="C362" s="50">
        <f t="shared" si="39"/>
        <v>49346</v>
      </c>
      <c r="D362" s="4">
        <f t="shared" si="35"/>
        <v>27.852131090000004</v>
      </c>
      <c r="E362" s="4">
        <f t="shared" si="32"/>
        <v>20.36752897</v>
      </c>
      <c r="F362" s="4">
        <f t="shared" si="36"/>
        <v>48.21966006</v>
      </c>
      <c r="G362" s="39"/>
      <c r="H362" s="4">
        <f t="shared" si="37"/>
        <v>0</v>
      </c>
      <c r="I362" s="4">
        <f t="shared" si="40"/>
        <v>4860.354822559998</v>
      </c>
      <c r="J362" s="40"/>
      <c r="K362" s="36"/>
      <c r="L362" s="1"/>
    </row>
    <row r="363" spans="1:12" ht="12.75">
      <c r="A363" s="32"/>
      <c r="B363" s="32">
        <f t="shared" si="38"/>
        <v>350</v>
      </c>
      <c r="C363" s="50">
        <f t="shared" si="39"/>
        <v>49374</v>
      </c>
      <c r="D363" s="4">
        <f t="shared" si="35"/>
        <v>27.968181630000004</v>
      </c>
      <c r="E363" s="4">
        <f t="shared" si="41"/>
        <v>20.25147843</v>
      </c>
      <c r="F363" s="4">
        <f t="shared" si="36"/>
        <v>48.21966006</v>
      </c>
      <c r="G363" s="39"/>
      <c r="H363" s="4">
        <f t="shared" si="37"/>
        <v>0</v>
      </c>
      <c r="I363" s="4">
        <f t="shared" si="40"/>
        <v>4832.386640929998</v>
      </c>
      <c r="J363" s="40"/>
      <c r="K363" s="36"/>
      <c r="L363" s="1"/>
    </row>
    <row r="364" spans="1:12" ht="12.75">
      <c r="A364" s="32"/>
      <c r="B364" s="32">
        <f t="shared" si="38"/>
        <v>351</v>
      </c>
      <c r="C364" s="50">
        <f t="shared" si="39"/>
        <v>49405</v>
      </c>
      <c r="D364" s="4">
        <f t="shared" si="35"/>
        <v>28.084715720000002</v>
      </c>
      <c r="E364" s="4">
        <f t="shared" si="32"/>
        <v>20.13494434</v>
      </c>
      <c r="F364" s="4">
        <f t="shared" si="36"/>
        <v>48.21966006</v>
      </c>
      <c r="G364" s="39"/>
      <c r="H364" s="4">
        <f t="shared" si="37"/>
        <v>0</v>
      </c>
      <c r="I364" s="4">
        <f t="shared" si="40"/>
        <v>4804.301925209998</v>
      </c>
      <c r="J364" s="40"/>
      <c r="K364" s="36"/>
      <c r="L364" s="1"/>
    </row>
    <row r="365" spans="1:12" ht="12.75">
      <c r="A365" s="32"/>
      <c r="B365" s="32">
        <f t="shared" si="38"/>
        <v>352</v>
      </c>
      <c r="C365" s="50">
        <f t="shared" si="39"/>
        <v>49435</v>
      </c>
      <c r="D365" s="4">
        <f t="shared" si="35"/>
        <v>28.20173537</v>
      </c>
      <c r="E365" s="4">
        <f t="shared" si="41"/>
        <v>20.01792469</v>
      </c>
      <c r="F365" s="4">
        <f t="shared" si="36"/>
        <v>48.21966006</v>
      </c>
      <c r="G365" s="39"/>
      <c r="H365" s="4">
        <f t="shared" si="37"/>
        <v>0</v>
      </c>
      <c r="I365" s="4">
        <f t="shared" si="40"/>
        <v>4776.100189839998</v>
      </c>
      <c r="J365" s="40"/>
      <c r="K365" s="36"/>
      <c r="L365" s="1"/>
    </row>
    <row r="366" spans="1:12" ht="12.75">
      <c r="A366" s="32"/>
      <c r="B366" s="32">
        <f t="shared" si="38"/>
        <v>353</v>
      </c>
      <c r="C366" s="50">
        <f t="shared" si="39"/>
        <v>49466</v>
      </c>
      <c r="D366" s="4">
        <f t="shared" si="35"/>
        <v>28.319242600000003</v>
      </c>
      <c r="E366" s="4">
        <f t="shared" si="32"/>
        <v>19.90041746</v>
      </c>
      <c r="F366" s="4">
        <f t="shared" si="36"/>
        <v>48.21966006</v>
      </c>
      <c r="G366" s="39"/>
      <c r="H366" s="4">
        <f t="shared" si="37"/>
        <v>0</v>
      </c>
      <c r="I366" s="4">
        <f t="shared" si="40"/>
        <v>4747.780947239999</v>
      </c>
      <c r="J366" s="40"/>
      <c r="K366" s="36"/>
      <c r="L366" s="1"/>
    </row>
    <row r="367" spans="1:12" ht="12.75">
      <c r="A367" s="32"/>
      <c r="B367" s="32">
        <f t="shared" si="38"/>
        <v>354</v>
      </c>
      <c r="C367" s="50">
        <f t="shared" si="39"/>
        <v>49496</v>
      </c>
      <c r="D367" s="4">
        <f t="shared" si="35"/>
        <v>28.437239450000003</v>
      </c>
      <c r="E367" s="4">
        <f t="shared" si="41"/>
        <v>19.78242061</v>
      </c>
      <c r="F367" s="4">
        <f t="shared" si="36"/>
        <v>48.21966006</v>
      </c>
      <c r="G367" s="39"/>
      <c r="H367" s="4">
        <f t="shared" si="37"/>
        <v>0</v>
      </c>
      <c r="I367" s="4">
        <f t="shared" si="40"/>
        <v>4719.343707789999</v>
      </c>
      <c r="J367" s="40"/>
      <c r="K367" s="36"/>
      <c r="L367" s="1"/>
    </row>
    <row r="368" spans="1:12" ht="12.75">
      <c r="A368" s="32"/>
      <c r="B368" s="32">
        <f t="shared" si="38"/>
        <v>355</v>
      </c>
      <c r="C368" s="50">
        <f t="shared" si="39"/>
        <v>49527</v>
      </c>
      <c r="D368" s="4">
        <f t="shared" si="35"/>
        <v>28.555727940000004</v>
      </c>
      <c r="E368" s="4">
        <f t="shared" si="32"/>
        <v>19.66393212</v>
      </c>
      <c r="F368" s="4">
        <f t="shared" si="36"/>
        <v>48.21966006</v>
      </c>
      <c r="G368" s="39"/>
      <c r="H368" s="4">
        <f t="shared" si="37"/>
        <v>0</v>
      </c>
      <c r="I368" s="4">
        <f t="shared" si="40"/>
        <v>4690.787979849999</v>
      </c>
      <c r="J368" s="40"/>
      <c r="K368" s="36"/>
      <c r="L368" s="1"/>
    </row>
    <row r="369" spans="1:12" ht="12.75">
      <c r="A369" s="32"/>
      <c r="B369" s="32">
        <f t="shared" si="38"/>
        <v>356</v>
      </c>
      <c r="C369" s="50">
        <f t="shared" si="39"/>
        <v>49558</v>
      </c>
      <c r="D369" s="4">
        <f t="shared" si="35"/>
        <v>28.674710140000002</v>
      </c>
      <c r="E369" s="4">
        <f t="shared" si="41"/>
        <v>19.54494992</v>
      </c>
      <c r="F369" s="4">
        <f t="shared" si="36"/>
        <v>48.21966006</v>
      </c>
      <c r="G369" s="39"/>
      <c r="H369" s="4">
        <f t="shared" si="37"/>
        <v>0</v>
      </c>
      <c r="I369" s="4">
        <f t="shared" si="40"/>
        <v>4662.113269709999</v>
      </c>
      <c r="J369" s="40"/>
      <c r="K369" s="36"/>
      <c r="L369" s="1"/>
    </row>
    <row r="370" spans="1:12" ht="12.75">
      <c r="A370" s="32"/>
      <c r="B370" s="32">
        <f t="shared" si="38"/>
        <v>357</v>
      </c>
      <c r="C370" s="50">
        <f t="shared" si="39"/>
        <v>49588</v>
      </c>
      <c r="D370" s="4">
        <f t="shared" si="35"/>
        <v>28.794188100000003</v>
      </c>
      <c r="E370" s="4">
        <f t="shared" si="32"/>
        <v>19.42547196</v>
      </c>
      <c r="F370" s="4">
        <f t="shared" si="36"/>
        <v>48.21966006</v>
      </c>
      <c r="G370" s="39"/>
      <c r="H370" s="4">
        <f t="shared" si="37"/>
        <v>0</v>
      </c>
      <c r="I370" s="4">
        <f t="shared" si="40"/>
        <v>4633.31908161</v>
      </c>
      <c r="J370" s="40"/>
      <c r="K370" s="36"/>
      <c r="L370" s="1"/>
    </row>
    <row r="371" spans="1:12" ht="12.75">
      <c r="A371" s="32"/>
      <c r="B371" s="32">
        <f t="shared" si="38"/>
        <v>358</v>
      </c>
      <c r="C371" s="50">
        <f t="shared" si="39"/>
        <v>49619</v>
      </c>
      <c r="D371" s="4">
        <f t="shared" si="35"/>
        <v>28.91416389</v>
      </c>
      <c r="E371" s="4">
        <f t="shared" si="41"/>
        <v>19.30549617</v>
      </c>
      <c r="F371" s="4">
        <f t="shared" si="36"/>
        <v>48.21966006</v>
      </c>
      <c r="G371" s="39"/>
      <c r="H371" s="4">
        <f t="shared" si="37"/>
        <v>0</v>
      </c>
      <c r="I371" s="4">
        <f t="shared" si="40"/>
        <v>4604.4049177199995</v>
      </c>
      <c r="J371" s="40"/>
      <c r="K371" s="36"/>
      <c r="L371" s="1"/>
    </row>
    <row r="372" spans="1:12" ht="12.75">
      <c r="A372" s="32"/>
      <c r="B372" s="32">
        <f t="shared" si="38"/>
        <v>359</v>
      </c>
      <c r="C372" s="50">
        <f t="shared" si="39"/>
        <v>49649</v>
      </c>
      <c r="D372" s="4">
        <f t="shared" si="35"/>
        <v>29.034639570000003</v>
      </c>
      <c r="E372" s="4">
        <f t="shared" si="32"/>
        <v>19.18502049</v>
      </c>
      <c r="F372" s="4">
        <f t="shared" si="36"/>
        <v>48.21966006</v>
      </c>
      <c r="G372" s="39"/>
      <c r="H372" s="4">
        <f t="shared" si="37"/>
        <v>0</v>
      </c>
      <c r="I372" s="4">
        <f t="shared" si="40"/>
        <v>4575.37027815</v>
      </c>
      <c r="J372" s="40"/>
      <c r="K372" s="36"/>
      <c r="L372" s="1"/>
    </row>
    <row r="373" spans="1:12" ht="12.75">
      <c r="A373" s="32"/>
      <c r="B373" s="32">
        <f t="shared" si="38"/>
        <v>360</v>
      </c>
      <c r="C373" s="50">
        <f t="shared" si="39"/>
        <v>49680</v>
      </c>
      <c r="D373" s="4">
        <f t="shared" si="35"/>
        <v>29.15561723</v>
      </c>
      <c r="E373" s="4">
        <f t="shared" si="41"/>
        <v>19.06404283</v>
      </c>
      <c r="F373" s="4">
        <f t="shared" si="36"/>
        <v>48.21966006</v>
      </c>
      <c r="G373" s="39"/>
      <c r="H373" s="4">
        <f t="shared" si="37"/>
        <v>0</v>
      </c>
      <c r="I373" s="4">
        <f t="shared" si="40"/>
        <v>4546.21466092</v>
      </c>
      <c r="J373" s="40"/>
      <c r="K373" s="36"/>
      <c r="L373" s="1"/>
    </row>
    <row r="374" spans="1:12" ht="12.75">
      <c r="A374" s="32"/>
      <c r="B374" s="32">
        <f t="shared" si="38"/>
        <v>361</v>
      </c>
      <c r="C374" s="50">
        <f t="shared" si="39"/>
        <v>49711</v>
      </c>
      <c r="D374" s="4">
        <f t="shared" si="35"/>
        <v>29.27709897</v>
      </c>
      <c r="E374" s="4">
        <f t="shared" si="32"/>
        <v>18.94256109</v>
      </c>
      <c r="F374" s="4">
        <f t="shared" si="36"/>
        <v>48.21966006</v>
      </c>
      <c r="G374" s="39"/>
      <c r="H374" s="4">
        <f t="shared" si="37"/>
        <v>0</v>
      </c>
      <c r="I374" s="4">
        <f t="shared" si="40"/>
        <v>4516.93756195</v>
      </c>
      <c r="J374" s="40"/>
      <c r="K374" s="36"/>
      <c r="L374" s="1"/>
    </row>
    <row r="375" spans="1:12" ht="12.75">
      <c r="A375" s="32"/>
      <c r="B375" s="32">
        <f t="shared" si="38"/>
        <v>362</v>
      </c>
      <c r="C375" s="50">
        <f t="shared" si="39"/>
        <v>49740</v>
      </c>
      <c r="D375" s="4">
        <f t="shared" si="35"/>
        <v>29.399086890000003</v>
      </c>
      <c r="E375" s="4">
        <f t="shared" si="41"/>
        <v>18.82057317</v>
      </c>
      <c r="F375" s="4">
        <f t="shared" si="36"/>
        <v>48.21966006</v>
      </c>
      <c r="G375" s="39"/>
      <c r="H375" s="4">
        <f t="shared" si="37"/>
        <v>0</v>
      </c>
      <c r="I375" s="4">
        <f t="shared" si="40"/>
        <v>4487.53847506</v>
      </c>
      <c r="J375" s="40"/>
      <c r="K375" s="36"/>
      <c r="L375" s="1"/>
    </row>
    <row r="376" spans="1:12" ht="12.75">
      <c r="A376" s="32"/>
      <c r="B376" s="32">
        <f t="shared" si="38"/>
        <v>363</v>
      </c>
      <c r="C376" s="50">
        <f t="shared" si="39"/>
        <v>49771</v>
      </c>
      <c r="D376" s="4">
        <f t="shared" si="35"/>
        <v>29.521583080000003</v>
      </c>
      <c r="E376" s="4">
        <f t="shared" si="32"/>
        <v>18.69807698</v>
      </c>
      <c r="F376" s="4">
        <f t="shared" si="36"/>
        <v>48.21966006</v>
      </c>
      <c r="G376" s="39"/>
      <c r="H376" s="4">
        <f t="shared" si="37"/>
        <v>0</v>
      </c>
      <c r="I376" s="4">
        <f t="shared" si="40"/>
        <v>4458.01689198</v>
      </c>
      <c r="J376" s="40"/>
      <c r="K376" s="36"/>
      <c r="L376" s="1"/>
    </row>
    <row r="377" spans="1:12" ht="12.75">
      <c r="A377" s="32"/>
      <c r="B377" s="32">
        <f t="shared" si="38"/>
        <v>364</v>
      </c>
      <c r="C377" s="50">
        <f t="shared" si="39"/>
        <v>49801</v>
      </c>
      <c r="D377" s="4">
        <f t="shared" si="35"/>
        <v>29.644589680000003</v>
      </c>
      <c r="E377" s="4">
        <f t="shared" si="41"/>
        <v>18.57507038</v>
      </c>
      <c r="F377" s="4">
        <f t="shared" si="36"/>
        <v>48.21966006</v>
      </c>
      <c r="G377" s="39"/>
      <c r="H377" s="4">
        <f t="shared" si="37"/>
        <v>0</v>
      </c>
      <c r="I377" s="4">
        <f t="shared" si="40"/>
        <v>4428.3723023</v>
      </c>
      <c r="J377" s="40"/>
      <c r="K377" s="36"/>
      <c r="L377" s="1"/>
    </row>
    <row r="378" spans="1:12" ht="12.75">
      <c r="A378" s="32"/>
      <c r="B378" s="32">
        <f t="shared" si="38"/>
        <v>365</v>
      </c>
      <c r="C378" s="50">
        <f t="shared" si="39"/>
        <v>49832</v>
      </c>
      <c r="D378" s="4">
        <f t="shared" si="35"/>
        <v>29.768108800000004</v>
      </c>
      <c r="E378" s="4">
        <f t="shared" si="32"/>
        <v>18.45155126</v>
      </c>
      <c r="F378" s="4">
        <f t="shared" si="36"/>
        <v>48.21966006</v>
      </c>
      <c r="G378" s="39"/>
      <c r="H378" s="4">
        <f t="shared" si="37"/>
        <v>0</v>
      </c>
      <c r="I378" s="4">
        <f t="shared" si="40"/>
        <v>4398.6041935</v>
      </c>
      <c r="J378" s="40"/>
      <c r="K378" s="36"/>
      <c r="L378" s="1"/>
    </row>
    <row r="379" spans="1:12" ht="12.75">
      <c r="A379" s="32"/>
      <c r="B379" s="32">
        <f t="shared" si="38"/>
        <v>366</v>
      </c>
      <c r="C379" s="50">
        <f t="shared" si="39"/>
        <v>49862</v>
      </c>
      <c r="D379" s="4">
        <f t="shared" si="35"/>
        <v>29.892142590000002</v>
      </c>
      <c r="E379" s="4">
        <f t="shared" si="41"/>
        <v>18.32751747</v>
      </c>
      <c r="F379" s="4">
        <f t="shared" si="36"/>
        <v>48.21966006</v>
      </c>
      <c r="G379" s="39"/>
      <c r="H379" s="4">
        <f t="shared" si="37"/>
        <v>0</v>
      </c>
      <c r="I379" s="4">
        <f t="shared" si="40"/>
        <v>4368.7120509100005</v>
      </c>
      <c r="J379" s="40"/>
      <c r="K379" s="36"/>
      <c r="L379" s="1"/>
    </row>
    <row r="380" spans="1:12" ht="12.75">
      <c r="A380" s="32"/>
      <c r="B380" s="32">
        <f t="shared" si="38"/>
        <v>367</v>
      </c>
      <c r="C380" s="50">
        <f t="shared" si="39"/>
        <v>49893</v>
      </c>
      <c r="D380" s="4">
        <f t="shared" si="35"/>
        <v>30.01669318</v>
      </c>
      <c r="E380" s="4">
        <f t="shared" si="32"/>
        <v>18.20296688</v>
      </c>
      <c r="F380" s="4">
        <f t="shared" si="36"/>
        <v>48.21966006</v>
      </c>
      <c r="G380" s="39"/>
      <c r="H380" s="4">
        <f t="shared" si="37"/>
        <v>0</v>
      </c>
      <c r="I380" s="4">
        <f t="shared" si="40"/>
        <v>4338.69535773</v>
      </c>
      <c r="J380" s="40"/>
      <c r="K380" s="36"/>
      <c r="L380" s="1"/>
    </row>
    <row r="381" spans="1:12" ht="12.75">
      <c r="A381" s="32"/>
      <c r="B381" s="32">
        <f t="shared" si="38"/>
        <v>368</v>
      </c>
      <c r="C381" s="50">
        <f t="shared" si="39"/>
        <v>49924</v>
      </c>
      <c r="D381" s="4">
        <f t="shared" si="35"/>
        <v>30.14176274</v>
      </c>
      <c r="E381" s="4">
        <f t="shared" si="41"/>
        <v>18.07789732</v>
      </c>
      <c r="F381" s="4">
        <f t="shared" si="36"/>
        <v>48.21966006</v>
      </c>
      <c r="G381" s="39"/>
      <c r="H381" s="4">
        <f t="shared" si="37"/>
        <v>0</v>
      </c>
      <c r="I381" s="4">
        <f t="shared" si="40"/>
        <v>4308.55359499</v>
      </c>
      <c r="J381" s="40"/>
      <c r="K381" s="36"/>
      <c r="L381" s="1"/>
    </row>
    <row r="382" spans="1:12" ht="12.75">
      <c r="A382" s="32"/>
      <c r="B382" s="32">
        <f t="shared" si="38"/>
        <v>369</v>
      </c>
      <c r="C382" s="50">
        <f t="shared" si="39"/>
        <v>49954</v>
      </c>
      <c r="D382" s="4">
        <f t="shared" si="35"/>
        <v>30.267353410000002</v>
      </c>
      <c r="E382" s="4">
        <f t="shared" si="32"/>
        <v>17.95230665</v>
      </c>
      <c r="F382" s="4">
        <f t="shared" si="36"/>
        <v>48.21966006</v>
      </c>
      <c r="G382" s="39"/>
      <c r="H382" s="4">
        <f t="shared" si="37"/>
        <v>0</v>
      </c>
      <c r="I382" s="4">
        <f t="shared" si="40"/>
        <v>4278.28624158</v>
      </c>
      <c r="J382" s="40"/>
      <c r="K382" s="36"/>
      <c r="L382" s="1"/>
    </row>
    <row r="383" spans="1:12" ht="12.75">
      <c r="A383" s="32"/>
      <c r="B383" s="32">
        <f t="shared" si="38"/>
        <v>370</v>
      </c>
      <c r="C383" s="50">
        <f t="shared" si="39"/>
        <v>49985</v>
      </c>
      <c r="D383" s="4">
        <f t="shared" si="35"/>
        <v>30.39346739</v>
      </c>
      <c r="E383" s="4">
        <f t="shared" si="41"/>
        <v>17.82619267</v>
      </c>
      <c r="F383" s="4">
        <f t="shared" si="36"/>
        <v>48.21966006</v>
      </c>
      <c r="G383" s="39"/>
      <c r="H383" s="4">
        <f t="shared" si="37"/>
        <v>0</v>
      </c>
      <c r="I383" s="4">
        <f t="shared" si="40"/>
        <v>4247.89277419</v>
      </c>
      <c r="J383" s="40"/>
      <c r="K383" s="36"/>
      <c r="L383" s="1"/>
    </row>
    <row r="384" spans="1:12" ht="12.75">
      <c r="A384" s="32"/>
      <c r="B384" s="32">
        <f t="shared" si="38"/>
        <v>371</v>
      </c>
      <c r="C384" s="50">
        <f t="shared" si="39"/>
        <v>50015</v>
      </c>
      <c r="D384" s="4">
        <f t="shared" si="35"/>
        <v>30.520106830000003</v>
      </c>
      <c r="E384" s="4">
        <f t="shared" si="32"/>
        <v>17.69955323</v>
      </c>
      <c r="F384" s="4">
        <f t="shared" si="36"/>
        <v>48.21966006</v>
      </c>
      <c r="G384" s="39"/>
      <c r="H384" s="4">
        <f t="shared" si="37"/>
        <v>0</v>
      </c>
      <c r="I384" s="4">
        <f t="shared" si="40"/>
        <v>4217.3726673599995</v>
      </c>
      <c r="J384" s="40"/>
      <c r="K384" s="36"/>
      <c r="L384" s="1"/>
    </row>
    <row r="385" spans="1:12" ht="12.75">
      <c r="A385" s="32"/>
      <c r="B385" s="32">
        <f t="shared" si="38"/>
        <v>372</v>
      </c>
      <c r="C385" s="50">
        <f t="shared" si="39"/>
        <v>50046</v>
      </c>
      <c r="D385" s="4">
        <f t="shared" si="35"/>
        <v>30.647273950000002</v>
      </c>
      <c r="E385" s="4">
        <f t="shared" si="41"/>
        <v>17.57238611</v>
      </c>
      <c r="F385" s="4">
        <f t="shared" si="36"/>
        <v>48.21966006</v>
      </c>
      <c r="G385" s="39"/>
      <c r="H385" s="4">
        <f t="shared" si="37"/>
        <v>0</v>
      </c>
      <c r="I385" s="4">
        <f t="shared" si="40"/>
        <v>4186.725393409999</v>
      </c>
      <c r="J385" s="40"/>
      <c r="K385" s="36"/>
      <c r="L385" s="1"/>
    </row>
    <row r="386" spans="1:12" ht="12.75">
      <c r="A386" s="32"/>
      <c r="B386" s="32">
        <f t="shared" si="38"/>
        <v>373</v>
      </c>
      <c r="C386" s="50">
        <f t="shared" si="39"/>
        <v>50077</v>
      </c>
      <c r="D386" s="4">
        <f t="shared" si="35"/>
        <v>30.77497092</v>
      </c>
      <c r="E386" s="4">
        <f t="shared" si="32"/>
        <v>17.44468914</v>
      </c>
      <c r="F386" s="4">
        <f t="shared" si="36"/>
        <v>48.21966006</v>
      </c>
      <c r="G386" s="39"/>
      <c r="H386" s="4">
        <f t="shared" si="37"/>
        <v>0</v>
      </c>
      <c r="I386" s="4">
        <f t="shared" si="40"/>
        <v>4155.950422489999</v>
      </c>
      <c r="J386" s="40"/>
      <c r="K386" s="36"/>
      <c r="L386" s="1"/>
    </row>
    <row r="387" spans="1:12" ht="12.75">
      <c r="A387" s="32"/>
      <c r="B387" s="32">
        <f t="shared" si="38"/>
        <v>374</v>
      </c>
      <c r="C387" s="50">
        <f t="shared" si="39"/>
        <v>50105</v>
      </c>
      <c r="D387" s="4">
        <f t="shared" si="35"/>
        <v>30.903199970000003</v>
      </c>
      <c r="E387" s="4">
        <f t="shared" si="41"/>
        <v>17.31646009</v>
      </c>
      <c r="F387" s="4">
        <f t="shared" si="36"/>
        <v>48.21966006</v>
      </c>
      <c r="G387" s="39"/>
      <c r="H387" s="4">
        <f t="shared" si="37"/>
        <v>0</v>
      </c>
      <c r="I387" s="4">
        <f t="shared" si="40"/>
        <v>4125.047222519999</v>
      </c>
      <c r="J387" s="40"/>
      <c r="K387" s="36"/>
      <c r="L387" s="1"/>
    </row>
    <row r="388" spans="1:12" ht="12.75">
      <c r="A388" s="32"/>
      <c r="B388" s="32">
        <f t="shared" si="38"/>
        <v>375</v>
      </c>
      <c r="C388" s="50">
        <f t="shared" si="39"/>
        <v>50136</v>
      </c>
      <c r="D388" s="4">
        <f t="shared" si="35"/>
        <v>31.0319633</v>
      </c>
      <c r="E388" s="4">
        <f t="shared" si="32"/>
        <v>17.18769676</v>
      </c>
      <c r="F388" s="4">
        <f t="shared" si="36"/>
        <v>48.21966006</v>
      </c>
      <c r="G388" s="39"/>
      <c r="H388" s="4">
        <f t="shared" si="37"/>
        <v>0</v>
      </c>
      <c r="I388" s="4">
        <f t="shared" si="40"/>
        <v>4094.0152592199993</v>
      </c>
      <c r="J388" s="40"/>
      <c r="K388" s="36"/>
      <c r="L388" s="1"/>
    </row>
    <row r="389" spans="1:12" ht="12.75">
      <c r="A389" s="32"/>
      <c r="B389" s="32">
        <f t="shared" si="38"/>
        <v>376</v>
      </c>
      <c r="C389" s="50">
        <f t="shared" si="39"/>
        <v>50166</v>
      </c>
      <c r="D389" s="4">
        <f t="shared" si="35"/>
        <v>31.161263150000003</v>
      </c>
      <c r="E389" s="4">
        <f t="shared" si="41"/>
        <v>17.05839691</v>
      </c>
      <c r="F389" s="4">
        <f t="shared" si="36"/>
        <v>48.21966006</v>
      </c>
      <c r="G389" s="39"/>
      <c r="H389" s="4">
        <f t="shared" si="37"/>
        <v>0</v>
      </c>
      <c r="I389" s="4">
        <f t="shared" si="40"/>
        <v>4062.853996069999</v>
      </c>
      <c r="J389" s="40"/>
      <c r="K389" s="36"/>
      <c r="L389" s="1"/>
    </row>
    <row r="390" spans="1:12" ht="12.75">
      <c r="A390" s="32"/>
      <c r="B390" s="32">
        <f t="shared" si="38"/>
        <v>377</v>
      </c>
      <c r="C390" s="50">
        <f t="shared" si="39"/>
        <v>50197</v>
      </c>
      <c r="D390" s="4">
        <f t="shared" si="35"/>
        <v>31.291101740000002</v>
      </c>
      <c r="E390" s="4">
        <f t="shared" si="32"/>
        <v>16.92855832</v>
      </c>
      <c r="F390" s="4">
        <f t="shared" si="36"/>
        <v>48.21966006</v>
      </c>
      <c r="G390" s="39"/>
      <c r="H390" s="4">
        <f t="shared" si="37"/>
        <v>0</v>
      </c>
      <c r="I390" s="4">
        <f t="shared" si="40"/>
        <v>4031.562894329999</v>
      </c>
      <c r="J390" s="40"/>
      <c r="K390" s="36"/>
      <c r="L390" s="1"/>
    </row>
    <row r="391" spans="1:12" ht="12.75">
      <c r="A391" s="32"/>
      <c r="B391" s="32">
        <f t="shared" si="38"/>
        <v>378</v>
      </c>
      <c r="C391" s="50">
        <f t="shared" si="39"/>
        <v>50227</v>
      </c>
      <c r="D391" s="4">
        <f t="shared" si="35"/>
        <v>31.421481330000002</v>
      </c>
      <c r="E391" s="4">
        <f t="shared" si="41"/>
        <v>16.79817873</v>
      </c>
      <c r="F391" s="4">
        <f t="shared" si="36"/>
        <v>48.21966006</v>
      </c>
      <c r="G391" s="39"/>
      <c r="H391" s="4">
        <f t="shared" si="37"/>
        <v>0</v>
      </c>
      <c r="I391" s="4">
        <f t="shared" si="40"/>
        <v>4000.141412999999</v>
      </c>
      <c r="J391" s="40"/>
      <c r="K391" s="36"/>
      <c r="L391" s="1"/>
    </row>
    <row r="392" spans="1:12" ht="12.75">
      <c r="A392" s="32"/>
      <c r="B392" s="32">
        <f t="shared" si="38"/>
        <v>379</v>
      </c>
      <c r="C392" s="50">
        <f t="shared" si="39"/>
        <v>50258</v>
      </c>
      <c r="D392" s="4">
        <f t="shared" si="35"/>
        <v>31.552404170000003</v>
      </c>
      <c r="E392" s="4">
        <f t="shared" si="32"/>
        <v>16.66725589</v>
      </c>
      <c r="F392" s="4">
        <f t="shared" si="36"/>
        <v>48.21966006</v>
      </c>
      <c r="G392" s="39"/>
      <c r="H392" s="4">
        <f t="shared" si="37"/>
        <v>0</v>
      </c>
      <c r="I392" s="4">
        <f t="shared" si="40"/>
        <v>3968.589008829999</v>
      </c>
      <c r="J392" s="40"/>
      <c r="K392" s="36"/>
      <c r="L392" s="1"/>
    </row>
    <row r="393" spans="1:12" ht="12.75">
      <c r="A393" s="32"/>
      <c r="B393" s="32">
        <f t="shared" si="38"/>
        <v>380</v>
      </c>
      <c r="C393" s="50">
        <f t="shared" si="39"/>
        <v>50289</v>
      </c>
      <c r="D393" s="4">
        <f t="shared" si="35"/>
        <v>31.68387252</v>
      </c>
      <c r="E393" s="4">
        <f t="shared" si="41"/>
        <v>16.53578754</v>
      </c>
      <c r="F393" s="4">
        <f t="shared" si="36"/>
        <v>48.21966006</v>
      </c>
      <c r="G393" s="39"/>
      <c r="H393" s="4">
        <f t="shared" si="37"/>
        <v>0</v>
      </c>
      <c r="I393" s="4">
        <f t="shared" si="40"/>
        <v>3936.905136309999</v>
      </c>
      <c r="J393" s="40"/>
      <c r="K393" s="36"/>
      <c r="L393" s="1"/>
    </row>
    <row r="394" spans="1:12" ht="12.75">
      <c r="A394" s="32"/>
      <c r="B394" s="32">
        <f t="shared" si="38"/>
        <v>381</v>
      </c>
      <c r="C394" s="50">
        <f t="shared" si="39"/>
        <v>50319</v>
      </c>
      <c r="D394" s="4">
        <f t="shared" si="35"/>
        <v>31.815888660000002</v>
      </c>
      <c r="E394" s="4">
        <f t="shared" si="32"/>
        <v>16.4037714</v>
      </c>
      <c r="F394" s="4">
        <f t="shared" si="36"/>
        <v>48.21966006</v>
      </c>
      <c r="G394" s="39"/>
      <c r="H394" s="4">
        <f t="shared" si="37"/>
        <v>0</v>
      </c>
      <c r="I394" s="4">
        <f t="shared" si="40"/>
        <v>3905.089247649999</v>
      </c>
      <c r="J394" s="40"/>
      <c r="K394" s="36"/>
      <c r="L394" s="1"/>
    </row>
    <row r="395" spans="1:12" ht="12.75">
      <c r="A395" s="32"/>
      <c r="B395" s="32">
        <f t="shared" si="38"/>
        <v>382</v>
      </c>
      <c r="C395" s="50">
        <f t="shared" si="39"/>
        <v>50350</v>
      </c>
      <c r="D395" s="4">
        <f t="shared" si="35"/>
        <v>31.948454860000002</v>
      </c>
      <c r="E395" s="4">
        <f t="shared" si="41"/>
        <v>16.2712052</v>
      </c>
      <c r="F395" s="4">
        <f t="shared" si="36"/>
        <v>48.21966006</v>
      </c>
      <c r="G395" s="39"/>
      <c r="H395" s="4">
        <f t="shared" si="37"/>
        <v>0</v>
      </c>
      <c r="I395" s="4">
        <f t="shared" si="40"/>
        <v>3873.140792789999</v>
      </c>
      <c r="J395" s="40"/>
      <c r="K395" s="36"/>
      <c r="L395" s="1"/>
    </row>
    <row r="396" spans="1:12" ht="12.75">
      <c r="A396" s="32"/>
      <c r="B396" s="32">
        <f t="shared" si="38"/>
        <v>383</v>
      </c>
      <c r="C396" s="50">
        <f t="shared" si="39"/>
        <v>50380</v>
      </c>
      <c r="D396" s="4">
        <f t="shared" si="35"/>
        <v>32.08157342</v>
      </c>
      <c r="E396" s="4">
        <f t="shared" si="32"/>
        <v>16.13808664</v>
      </c>
      <c r="F396" s="4">
        <f t="shared" si="36"/>
        <v>48.21966006</v>
      </c>
      <c r="G396" s="39"/>
      <c r="H396" s="4">
        <f t="shared" si="37"/>
        <v>0</v>
      </c>
      <c r="I396" s="4">
        <f t="shared" si="40"/>
        <v>3841.059219369999</v>
      </c>
      <c r="J396" s="40"/>
      <c r="K396" s="36"/>
      <c r="L396" s="1"/>
    </row>
    <row r="397" spans="1:12" ht="12.75">
      <c r="A397" s="32"/>
      <c r="B397" s="32">
        <f t="shared" si="38"/>
        <v>384</v>
      </c>
      <c r="C397" s="50">
        <f t="shared" si="39"/>
        <v>50411</v>
      </c>
      <c r="D397" s="4">
        <f t="shared" si="35"/>
        <v>32.21524665</v>
      </c>
      <c r="E397" s="4">
        <f t="shared" si="41"/>
        <v>16.00441341</v>
      </c>
      <c r="F397" s="4">
        <f t="shared" si="36"/>
        <v>48.21966006</v>
      </c>
      <c r="G397" s="39"/>
      <c r="H397" s="4">
        <f t="shared" si="37"/>
        <v>0</v>
      </c>
      <c r="I397" s="4">
        <f t="shared" si="40"/>
        <v>3808.843972719999</v>
      </c>
      <c r="J397" s="40"/>
      <c r="K397" s="36"/>
      <c r="L397" s="1"/>
    </row>
    <row r="398" spans="1:12" ht="12.75">
      <c r="A398" s="32"/>
      <c r="B398" s="32">
        <f t="shared" si="38"/>
        <v>385</v>
      </c>
      <c r="C398" s="50">
        <f t="shared" si="39"/>
        <v>50442</v>
      </c>
      <c r="D398" s="4">
        <f t="shared" si="35"/>
        <v>32.34947684</v>
      </c>
      <c r="E398" s="4">
        <f t="shared" si="32"/>
        <v>15.87018322</v>
      </c>
      <c r="F398" s="4">
        <f t="shared" si="36"/>
        <v>48.21966006</v>
      </c>
      <c r="G398" s="39"/>
      <c r="H398" s="4">
        <f t="shared" si="37"/>
        <v>0</v>
      </c>
      <c r="I398" s="4">
        <f t="shared" si="40"/>
        <v>3776.494495879999</v>
      </c>
      <c r="J398" s="40"/>
      <c r="K398" s="36"/>
      <c r="L398" s="1"/>
    </row>
    <row r="399" spans="1:12" ht="12.75">
      <c r="A399" s="32"/>
      <c r="B399" s="32">
        <f t="shared" si="38"/>
        <v>386</v>
      </c>
      <c r="C399" s="50">
        <f t="shared" si="39"/>
        <v>50470</v>
      </c>
      <c r="D399" s="4">
        <f aca="true" t="shared" si="42" ref="D399:D462">IF(B399="","",IF(I398&lt;$D$10,I398,F399-E399))</f>
        <v>32.484266330000004</v>
      </c>
      <c r="E399" s="4">
        <f t="shared" si="41"/>
        <v>15.73539373</v>
      </c>
      <c r="F399" s="4">
        <f aca="true" t="shared" si="43" ref="F399:F462">IF(B399="","",IF(I398&lt;$D$10,I398+E399,$D$10))</f>
        <v>48.21966006</v>
      </c>
      <c r="G399" s="39"/>
      <c r="H399" s="4">
        <f aca="true" t="shared" si="44" ref="H399:H462">IF(B399="","",IF(G399="",0,G399-F399))</f>
        <v>0</v>
      </c>
      <c r="I399" s="4">
        <f t="shared" si="40"/>
        <v>3744.0102295499987</v>
      </c>
      <c r="J399" s="40"/>
      <c r="K399" s="36"/>
      <c r="L399" s="1"/>
    </row>
    <row r="400" spans="1:12" ht="12.75">
      <c r="A400" s="32"/>
      <c r="B400" s="32">
        <f aca="true" t="shared" si="45" ref="B400:B463">IF(I399="","",IF(I399=0,"",B399+1))</f>
        <v>387</v>
      </c>
      <c r="C400" s="50">
        <f aca="true" t="shared" si="46" ref="C400:C463">IF(B400="","",IF(DAY($C$14)&gt;27,DATE(YEAR(C399),MONTH(C399)+2,0),IF(DAY($C$14)&lt;28,DATE(YEAR(C399),MONTH(C399)+1,DAY($C$14)))))</f>
        <v>50501</v>
      </c>
      <c r="D400" s="4">
        <f t="shared" si="42"/>
        <v>32.61961744</v>
      </c>
      <c r="E400" s="4">
        <f t="shared" si="32"/>
        <v>15.60004262</v>
      </c>
      <c r="F400" s="4">
        <f t="shared" si="43"/>
        <v>48.21966006</v>
      </c>
      <c r="G400" s="39"/>
      <c r="H400" s="4">
        <f t="shared" si="44"/>
        <v>0</v>
      </c>
      <c r="I400" s="4">
        <f aca="true" t="shared" si="47" ref="I400:I463">IF(B400="","",I399-D400-H400)</f>
        <v>3711.3906121099985</v>
      </c>
      <c r="J400" s="40"/>
      <c r="K400" s="36"/>
      <c r="L400" s="1"/>
    </row>
    <row r="401" spans="1:12" ht="12.75">
      <c r="A401" s="32"/>
      <c r="B401" s="32">
        <f t="shared" si="45"/>
        <v>388</v>
      </c>
      <c r="C401" s="50">
        <f t="shared" si="46"/>
        <v>50531</v>
      </c>
      <c r="D401" s="4">
        <f t="shared" si="42"/>
        <v>32.75553251</v>
      </c>
      <c r="E401" s="4">
        <f t="shared" si="32"/>
        <v>15.46412755</v>
      </c>
      <c r="F401" s="4">
        <f t="shared" si="43"/>
        <v>48.21966006</v>
      </c>
      <c r="G401" s="39"/>
      <c r="H401" s="4">
        <f t="shared" si="44"/>
        <v>0</v>
      </c>
      <c r="I401" s="4">
        <f t="shared" si="47"/>
        <v>3678.6350795999983</v>
      </c>
      <c r="J401" s="40"/>
      <c r="K401" s="36"/>
      <c r="L401" s="1"/>
    </row>
    <row r="402" spans="1:12" ht="12.75">
      <c r="A402" s="32"/>
      <c r="B402" s="32">
        <f t="shared" si="45"/>
        <v>389</v>
      </c>
      <c r="C402" s="50">
        <f t="shared" si="46"/>
        <v>50562</v>
      </c>
      <c r="D402" s="4">
        <f t="shared" si="42"/>
        <v>32.89201389</v>
      </c>
      <c r="E402" s="4">
        <f t="shared" si="32"/>
        <v>15.32764617</v>
      </c>
      <c r="F402" s="4">
        <f t="shared" si="43"/>
        <v>48.21966006</v>
      </c>
      <c r="G402" s="39"/>
      <c r="H402" s="4">
        <f t="shared" si="44"/>
        <v>0</v>
      </c>
      <c r="I402" s="4">
        <f t="shared" si="47"/>
        <v>3645.7430657099985</v>
      </c>
      <c r="J402" s="40"/>
      <c r="K402" s="36"/>
      <c r="L402" s="1"/>
    </row>
    <row r="403" spans="1:12" ht="12.75">
      <c r="A403" s="32"/>
      <c r="B403" s="32">
        <f t="shared" si="45"/>
        <v>390</v>
      </c>
      <c r="C403" s="50">
        <f t="shared" si="46"/>
        <v>50592</v>
      </c>
      <c r="D403" s="4">
        <f t="shared" si="42"/>
        <v>33.02906395</v>
      </c>
      <c r="E403" s="4">
        <f t="shared" si="32"/>
        <v>15.19059611</v>
      </c>
      <c r="F403" s="4">
        <f t="shared" si="43"/>
        <v>48.21966006</v>
      </c>
      <c r="G403" s="39"/>
      <c r="H403" s="4">
        <f t="shared" si="44"/>
        <v>0</v>
      </c>
      <c r="I403" s="4">
        <f t="shared" si="47"/>
        <v>3612.7140017599986</v>
      </c>
      <c r="J403" s="40"/>
      <c r="K403" s="36"/>
      <c r="L403" s="1"/>
    </row>
    <row r="404" spans="1:12" ht="12.75">
      <c r="A404" s="32"/>
      <c r="B404" s="32">
        <f t="shared" si="45"/>
        <v>391</v>
      </c>
      <c r="C404" s="50">
        <f t="shared" si="46"/>
        <v>50623</v>
      </c>
      <c r="D404" s="4">
        <f t="shared" si="42"/>
        <v>33.16668505</v>
      </c>
      <c r="E404" s="4">
        <f t="shared" si="32"/>
        <v>15.05297501</v>
      </c>
      <c r="F404" s="4">
        <f t="shared" si="43"/>
        <v>48.21966006</v>
      </c>
      <c r="G404" s="39"/>
      <c r="H404" s="4">
        <f t="shared" si="44"/>
        <v>0</v>
      </c>
      <c r="I404" s="4">
        <f t="shared" si="47"/>
        <v>3579.5473167099985</v>
      </c>
      <c r="J404" s="40"/>
      <c r="K404" s="36"/>
      <c r="L404" s="1"/>
    </row>
    <row r="405" spans="1:12" ht="12.75">
      <c r="A405" s="32"/>
      <c r="B405" s="32">
        <f t="shared" si="45"/>
        <v>392</v>
      </c>
      <c r="C405" s="50">
        <f t="shared" si="46"/>
        <v>50654</v>
      </c>
      <c r="D405" s="4">
        <f t="shared" si="42"/>
        <v>33.304879570000004</v>
      </c>
      <c r="E405" s="4">
        <f t="shared" si="32"/>
        <v>14.91478049</v>
      </c>
      <c r="F405" s="4">
        <f t="shared" si="43"/>
        <v>48.21966006</v>
      </c>
      <c r="G405" s="39"/>
      <c r="H405" s="4">
        <f t="shared" si="44"/>
        <v>0</v>
      </c>
      <c r="I405" s="4">
        <f t="shared" si="47"/>
        <v>3546.2424371399984</v>
      </c>
      <c r="J405" s="40"/>
      <c r="K405" s="36"/>
      <c r="L405" s="1"/>
    </row>
    <row r="406" spans="1:12" ht="12.75">
      <c r="A406" s="32"/>
      <c r="B406" s="32">
        <f t="shared" si="45"/>
        <v>393</v>
      </c>
      <c r="C406" s="50">
        <f t="shared" si="46"/>
        <v>50684</v>
      </c>
      <c r="D406" s="4">
        <f t="shared" si="42"/>
        <v>33.443649910000005</v>
      </c>
      <c r="E406" s="4">
        <f t="shared" si="32"/>
        <v>14.77601015</v>
      </c>
      <c r="F406" s="4">
        <f t="shared" si="43"/>
        <v>48.21966006</v>
      </c>
      <c r="G406" s="39"/>
      <c r="H406" s="4">
        <f t="shared" si="44"/>
        <v>0</v>
      </c>
      <c r="I406" s="4">
        <f t="shared" si="47"/>
        <v>3512.798787229998</v>
      </c>
      <c r="J406" s="40"/>
      <c r="K406" s="36"/>
      <c r="L406" s="1"/>
    </row>
    <row r="407" spans="1:12" ht="12.75">
      <c r="A407" s="32"/>
      <c r="B407" s="32">
        <f t="shared" si="45"/>
        <v>394</v>
      </c>
      <c r="C407" s="50">
        <f t="shared" si="46"/>
        <v>50715</v>
      </c>
      <c r="D407" s="4">
        <f t="shared" si="42"/>
        <v>33.582998450000005</v>
      </c>
      <c r="E407" s="4">
        <f t="shared" si="32"/>
        <v>14.63666161</v>
      </c>
      <c r="F407" s="4">
        <f t="shared" si="43"/>
        <v>48.21966006</v>
      </c>
      <c r="G407" s="39"/>
      <c r="H407" s="4">
        <f t="shared" si="44"/>
        <v>0</v>
      </c>
      <c r="I407" s="4">
        <f t="shared" si="47"/>
        <v>3479.215788779998</v>
      </c>
      <c r="J407" s="40"/>
      <c r="K407" s="36"/>
      <c r="L407" s="1"/>
    </row>
    <row r="408" spans="1:12" ht="12.75">
      <c r="A408" s="32"/>
      <c r="B408" s="32">
        <f t="shared" si="45"/>
        <v>395</v>
      </c>
      <c r="C408" s="50">
        <f t="shared" si="46"/>
        <v>50745</v>
      </c>
      <c r="D408" s="4">
        <f t="shared" si="42"/>
        <v>33.72292761</v>
      </c>
      <c r="E408" s="4">
        <f t="shared" si="32"/>
        <v>14.49673245</v>
      </c>
      <c r="F408" s="4">
        <f t="shared" si="43"/>
        <v>48.21966006</v>
      </c>
      <c r="G408" s="39"/>
      <c r="H408" s="4">
        <f t="shared" si="44"/>
        <v>0</v>
      </c>
      <c r="I408" s="4">
        <f t="shared" si="47"/>
        <v>3445.492861169998</v>
      </c>
      <c r="J408" s="40"/>
      <c r="K408" s="36"/>
      <c r="L408" s="1"/>
    </row>
    <row r="409" spans="1:12" ht="12.75">
      <c r="A409" s="32"/>
      <c r="B409" s="32">
        <f t="shared" si="45"/>
        <v>396</v>
      </c>
      <c r="C409" s="50">
        <f t="shared" si="46"/>
        <v>50776</v>
      </c>
      <c r="D409" s="4">
        <f t="shared" si="42"/>
        <v>33.86343981</v>
      </c>
      <c r="E409" s="4">
        <f t="shared" si="32"/>
        <v>14.35622025</v>
      </c>
      <c r="F409" s="4">
        <f t="shared" si="43"/>
        <v>48.21966006</v>
      </c>
      <c r="G409" s="39"/>
      <c r="H409" s="4">
        <f t="shared" si="44"/>
        <v>0</v>
      </c>
      <c r="I409" s="4">
        <f t="shared" si="47"/>
        <v>3411.629421359998</v>
      </c>
      <c r="J409" s="40"/>
      <c r="K409" s="36"/>
      <c r="L409" s="1"/>
    </row>
    <row r="410" spans="1:12" ht="12.75">
      <c r="A410" s="32"/>
      <c r="B410" s="32">
        <f t="shared" si="45"/>
        <v>397</v>
      </c>
      <c r="C410" s="50">
        <f t="shared" si="46"/>
        <v>50807</v>
      </c>
      <c r="D410" s="4">
        <f t="shared" si="42"/>
        <v>34.00453747</v>
      </c>
      <c r="E410" s="4">
        <f t="shared" si="32"/>
        <v>14.21512259</v>
      </c>
      <c r="F410" s="4">
        <f t="shared" si="43"/>
        <v>48.21966006</v>
      </c>
      <c r="G410" s="39"/>
      <c r="H410" s="4">
        <f t="shared" si="44"/>
        <v>0</v>
      </c>
      <c r="I410" s="4">
        <f t="shared" si="47"/>
        <v>3377.6248838899983</v>
      </c>
      <c r="J410" s="40"/>
      <c r="K410" s="36"/>
      <c r="L410" s="1"/>
    </row>
    <row r="411" spans="1:12" ht="12.75">
      <c r="A411" s="32"/>
      <c r="B411" s="32">
        <f t="shared" si="45"/>
        <v>398</v>
      </c>
      <c r="C411" s="50">
        <f t="shared" si="46"/>
        <v>50835</v>
      </c>
      <c r="D411" s="4">
        <f t="shared" si="42"/>
        <v>34.14622304</v>
      </c>
      <c r="E411" s="4">
        <f t="shared" si="32"/>
        <v>14.07343702</v>
      </c>
      <c r="F411" s="4">
        <f t="shared" si="43"/>
        <v>48.21966006</v>
      </c>
      <c r="G411" s="39"/>
      <c r="H411" s="4">
        <f t="shared" si="44"/>
        <v>0</v>
      </c>
      <c r="I411" s="4">
        <f t="shared" si="47"/>
        <v>3343.478660849998</v>
      </c>
      <c r="J411" s="40"/>
      <c r="K411" s="36"/>
      <c r="L411" s="1"/>
    </row>
    <row r="412" spans="1:12" ht="12.75">
      <c r="A412" s="32"/>
      <c r="B412" s="32">
        <f t="shared" si="45"/>
        <v>399</v>
      </c>
      <c r="C412" s="50">
        <f t="shared" si="46"/>
        <v>50866</v>
      </c>
      <c r="D412" s="4">
        <f t="shared" si="42"/>
        <v>34.288498970000006</v>
      </c>
      <c r="E412" s="4">
        <f t="shared" si="32"/>
        <v>13.93116109</v>
      </c>
      <c r="F412" s="4">
        <f t="shared" si="43"/>
        <v>48.21966006</v>
      </c>
      <c r="G412" s="39"/>
      <c r="H412" s="4">
        <f t="shared" si="44"/>
        <v>0</v>
      </c>
      <c r="I412" s="4">
        <f t="shared" si="47"/>
        <v>3309.190161879998</v>
      </c>
      <c r="J412" s="40"/>
      <c r="K412" s="36"/>
      <c r="L412" s="1"/>
    </row>
    <row r="413" spans="1:12" ht="12.75">
      <c r="A413" s="32"/>
      <c r="B413" s="32">
        <f t="shared" si="45"/>
        <v>400</v>
      </c>
      <c r="C413" s="50">
        <f t="shared" si="46"/>
        <v>50896</v>
      </c>
      <c r="D413" s="4">
        <f t="shared" si="42"/>
        <v>34.431367720000004</v>
      </c>
      <c r="E413" s="4">
        <f t="shared" si="32"/>
        <v>13.78829234</v>
      </c>
      <c r="F413" s="4">
        <f t="shared" si="43"/>
        <v>48.21966006</v>
      </c>
      <c r="G413" s="39"/>
      <c r="H413" s="4">
        <f t="shared" si="44"/>
        <v>0</v>
      </c>
      <c r="I413" s="4">
        <f t="shared" si="47"/>
        <v>3274.758794159998</v>
      </c>
      <c r="J413" s="40"/>
      <c r="K413" s="36"/>
      <c r="L413" s="1"/>
    </row>
    <row r="414" spans="1:12" ht="12.75">
      <c r="A414" s="32"/>
      <c r="B414" s="32">
        <f t="shared" si="45"/>
        <v>401</v>
      </c>
      <c r="C414" s="50">
        <f t="shared" si="46"/>
        <v>50927</v>
      </c>
      <c r="D414" s="4">
        <f t="shared" si="42"/>
        <v>34.57483175</v>
      </c>
      <c r="E414" s="4">
        <f t="shared" si="32"/>
        <v>13.64482831</v>
      </c>
      <c r="F414" s="4">
        <f t="shared" si="43"/>
        <v>48.21966006</v>
      </c>
      <c r="G414" s="39"/>
      <c r="H414" s="4">
        <f t="shared" si="44"/>
        <v>0</v>
      </c>
      <c r="I414" s="4">
        <f t="shared" si="47"/>
        <v>3240.183962409998</v>
      </c>
      <c r="J414" s="40"/>
      <c r="K414" s="36"/>
      <c r="L414" s="1"/>
    </row>
    <row r="415" spans="1:12" ht="12.75">
      <c r="A415" s="32"/>
      <c r="B415" s="32">
        <f t="shared" si="45"/>
        <v>402</v>
      </c>
      <c r="C415" s="50">
        <f t="shared" si="46"/>
        <v>50957</v>
      </c>
      <c r="D415" s="4">
        <f t="shared" si="42"/>
        <v>34.718893550000004</v>
      </c>
      <c r="E415" s="4">
        <f t="shared" si="32"/>
        <v>13.50076651</v>
      </c>
      <c r="F415" s="4">
        <f t="shared" si="43"/>
        <v>48.21966006</v>
      </c>
      <c r="G415" s="39"/>
      <c r="H415" s="4">
        <f t="shared" si="44"/>
        <v>0</v>
      </c>
      <c r="I415" s="4">
        <f t="shared" si="47"/>
        <v>3205.465068859998</v>
      </c>
      <c r="J415" s="40"/>
      <c r="K415" s="36"/>
      <c r="L415" s="1"/>
    </row>
    <row r="416" spans="1:12" ht="12.75">
      <c r="A416" s="32"/>
      <c r="B416" s="32">
        <f t="shared" si="45"/>
        <v>403</v>
      </c>
      <c r="C416" s="50">
        <f t="shared" si="46"/>
        <v>50988</v>
      </c>
      <c r="D416" s="4">
        <f t="shared" si="42"/>
        <v>34.863555610000006</v>
      </c>
      <c r="E416" s="4">
        <f t="shared" si="32"/>
        <v>13.35610445</v>
      </c>
      <c r="F416" s="4">
        <f t="shared" si="43"/>
        <v>48.21966006</v>
      </c>
      <c r="G416" s="39"/>
      <c r="H416" s="4">
        <f t="shared" si="44"/>
        <v>0</v>
      </c>
      <c r="I416" s="4">
        <f t="shared" si="47"/>
        <v>3170.6015132499983</v>
      </c>
      <c r="J416" s="40"/>
      <c r="K416" s="36"/>
      <c r="L416" s="1"/>
    </row>
    <row r="417" spans="1:12" ht="12.75">
      <c r="A417" s="32"/>
      <c r="B417" s="32">
        <f t="shared" si="45"/>
        <v>404</v>
      </c>
      <c r="C417" s="50">
        <f t="shared" si="46"/>
        <v>51019</v>
      </c>
      <c r="D417" s="4">
        <f t="shared" si="42"/>
        <v>35.008820420000006</v>
      </c>
      <c r="E417" s="4">
        <f t="shared" si="32"/>
        <v>13.21083964</v>
      </c>
      <c r="F417" s="4">
        <f t="shared" si="43"/>
        <v>48.21966006</v>
      </c>
      <c r="G417" s="39"/>
      <c r="H417" s="4">
        <f t="shared" si="44"/>
        <v>0</v>
      </c>
      <c r="I417" s="4">
        <f t="shared" si="47"/>
        <v>3135.592692829998</v>
      </c>
      <c r="J417" s="40"/>
      <c r="K417" s="36"/>
      <c r="L417" s="1"/>
    </row>
    <row r="418" spans="1:12" ht="12.75">
      <c r="A418" s="32"/>
      <c r="B418" s="32">
        <f t="shared" si="45"/>
        <v>405</v>
      </c>
      <c r="C418" s="50">
        <f t="shared" si="46"/>
        <v>51049</v>
      </c>
      <c r="D418" s="4">
        <f t="shared" si="42"/>
        <v>35.15469051</v>
      </c>
      <c r="E418" s="4">
        <f t="shared" si="32"/>
        <v>13.06496955</v>
      </c>
      <c r="F418" s="4">
        <f t="shared" si="43"/>
        <v>48.21966006</v>
      </c>
      <c r="G418" s="39"/>
      <c r="H418" s="4">
        <f t="shared" si="44"/>
        <v>0</v>
      </c>
      <c r="I418" s="4">
        <f t="shared" si="47"/>
        <v>3100.4380023199983</v>
      </c>
      <c r="J418" s="40"/>
      <c r="K418" s="36"/>
      <c r="L418" s="1"/>
    </row>
    <row r="419" spans="1:12" ht="12.75">
      <c r="A419" s="32"/>
      <c r="B419" s="32">
        <f t="shared" si="45"/>
        <v>406</v>
      </c>
      <c r="C419" s="50">
        <f t="shared" si="46"/>
        <v>51080</v>
      </c>
      <c r="D419" s="4">
        <f t="shared" si="42"/>
        <v>35.30116838</v>
      </c>
      <c r="E419" s="4">
        <f t="shared" si="32"/>
        <v>12.91849168</v>
      </c>
      <c r="F419" s="4">
        <f t="shared" si="43"/>
        <v>48.21966006</v>
      </c>
      <c r="G419" s="39"/>
      <c r="H419" s="4">
        <f t="shared" si="44"/>
        <v>0</v>
      </c>
      <c r="I419" s="4">
        <f t="shared" si="47"/>
        <v>3065.1368339399983</v>
      </c>
      <c r="J419" s="40"/>
      <c r="K419" s="36"/>
      <c r="L419" s="1"/>
    </row>
    <row r="420" spans="1:12" ht="12.75">
      <c r="A420" s="32"/>
      <c r="B420" s="32">
        <f t="shared" si="45"/>
        <v>407</v>
      </c>
      <c r="C420" s="50">
        <f t="shared" si="46"/>
        <v>51110</v>
      </c>
      <c r="D420" s="4">
        <f t="shared" si="42"/>
        <v>35.44825659</v>
      </c>
      <c r="E420" s="4">
        <f t="shared" si="32"/>
        <v>12.77140347</v>
      </c>
      <c r="F420" s="4">
        <f t="shared" si="43"/>
        <v>48.21966006</v>
      </c>
      <c r="G420" s="39"/>
      <c r="H420" s="4">
        <f t="shared" si="44"/>
        <v>0</v>
      </c>
      <c r="I420" s="4">
        <f t="shared" si="47"/>
        <v>3029.6885773499985</v>
      </c>
      <c r="J420" s="40"/>
      <c r="K420" s="36"/>
      <c r="L420" s="1"/>
    </row>
    <row r="421" spans="1:12" ht="12.75">
      <c r="A421" s="32"/>
      <c r="B421" s="32">
        <f t="shared" si="45"/>
        <v>408</v>
      </c>
      <c r="C421" s="50">
        <f t="shared" si="46"/>
        <v>51141</v>
      </c>
      <c r="D421" s="4">
        <f t="shared" si="42"/>
        <v>35.59595765</v>
      </c>
      <c r="E421" s="4">
        <f t="shared" si="32"/>
        <v>12.62370241</v>
      </c>
      <c r="F421" s="4">
        <f t="shared" si="43"/>
        <v>48.21966006</v>
      </c>
      <c r="G421" s="39"/>
      <c r="H421" s="4">
        <f t="shared" si="44"/>
        <v>0</v>
      </c>
      <c r="I421" s="4">
        <f t="shared" si="47"/>
        <v>2994.0926196999985</v>
      </c>
      <c r="J421" s="40"/>
      <c r="K421" s="36"/>
      <c r="L421" s="1"/>
    </row>
    <row r="422" spans="1:12" ht="12.75">
      <c r="A422" s="32"/>
      <c r="B422" s="32">
        <f t="shared" si="45"/>
        <v>409</v>
      </c>
      <c r="C422" s="50">
        <f t="shared" si="46"/>
        <v>51172</v>
      </c>
      <c r="D422" s="4">
        <f t="shared" si="42"/>
        <v>35.74427414</v>
      </c>
      <c r="E422" s="4">
        <f t="shared" si="32"/>
        <v>12.47538592</v>
      </c>
      <c r="F422" s="4">
        <f t="shared" si="43"/>
        <v>48.21966006</v>
      </c>
      <c r="G422" s="39"/>
      <c r="H422" s="4">
        <f t="shared" si="44"/>
        <v>0</v>
      </c>
      <c r="I422" s="4">
        <f t="shared" si="47"/>
        <v>2958.3483455599985</v>
      </c>
      <c r="J422" s="40"/>
      <c r="K422" s="36"/>
      <c r="L422" s="1"/>
    </row>
    <row r="423" spans="1:12" ht="12.75">
      <c r="A423" s="32"/>
      <c r="B423" s="32">
        <f t="shared" si="45"/>
        <v>410</v>
      </c>
      <c r="C423" s="50">
        <f t="shared" si="46"/>
        <v>51201</v>
      </c>
      <c r="D423" s="4">
        <f t="shared" si="42"/>
        <v>35.89320862</v>
      </c>
      <c r="E423" s="4">
        <f t="shared" si="32"/>
        <v>12.32645144</v>
      </c>
      <c r="F423" s="4">
        <f t="shared" si="43"/>
        <v>48.21966006</v>
      </c>
      <c r="G423" s="39"/>
      <c r="H423" s="4">
        <f t="shared" si="44"/>
        <v>0</v>
      </c>
      <c r="I423" s="4">
        <f t="shared" si="47"/>
        <v>2922.4551369399983</v>
      </c>
      <c r="J423" s="40"/>
      <c r="K423" s="36"/>
      <c r="L423" s="1"/>
    </row>
    <row r="424" spans="1:12" ht="12.75">
      <c r="A424" s="32"/>
      <c r="B424" s="32">
        <f t="shared" si="45"/>
        <v>411</v>
      </c>
      <c r="C424" s="50">
        <f t="shared" si="46"/>
        <v>51232</v>
      </c>
      <c r="D424" s="4">
        <f t="shared" si="42"/>
        <v>36.042763660000006</v>
      </c>
      <c r="E424" s="4">
        <f t="shared" si="32"/>
        <v>12.1768964</v>
      </c>
      <c r="F424" s="4">
        <f t="shared" si="43"/>
        <v>48.21966006</v>
      </c>
      <c r="G424" s="39"/>
      <c r="H424" s="4">
        <f t="shared" si="44"/>
        <v>0</v>
      </c>
      <c r="I424" s="4">
        <f t="shared" si="47"/>
        <v>2886.412373279998</v>
      </c>
      <c r="J424" s="40"/>
      <c r="K424" s="36"/>
      <c r="L424" s="1"/>
    </row>
    <row r="425" spans="1:12" ht="12.75">
      <c r="A425" s="32"/>
      <c r="B425" s="32">
        <f t="shared" si="45"/>
        <v>412</v>
      </c>
      <c r="C425" s="50">
        <f t="shared" si="46"/>
        <v>51262</v>
      </c>
      <c r="D425" s="4">
        <f t="shared" si="42"/>
        <v>36.19294184</v>
      </c>
      <c r="E425" s="4">
        <f t="shared" si="32"/>
        <v>12.02671822</v>
      </c>
      <c r="F425" s="4">
        <f t="shared" si="43"/>
        <v>48.21966006</v>
      </c>
      <c r="G425" s="39"/>
      <c r="H425" s="4">
        <f t="shared" si="44"/>
        <v>0</v>
      </c>
      <c r="I425" s="4">
        <f t="shared" si="47"/>
        <v>2850.219431439998</v>
      </c>
      <c r="J425" s="40"/>
      <c r="K425" s="36"/>
      <c r="L425" s="1"/>
    </row>
    <row r="426" spans="1:12" ht="12.75">
      <c r="A426" s="32"/>
      <c r="B426" s="32">
        <f t="shared" si="45"/>
        <v>413</v>
      </c>
      <c r="C426" s="50">
        <f t="shared" si="46"/>
        <v>51293</v>
      </c>
      <c r="D426" s="4">
        <f t="shared" si="42"/>
        <v>36.343745760000004</v>
      </c>
      <c r="E426" s="4">
        <f t="shared" si="32"/>
        <v>11.8759143</v>
      </c>
      <c r="F426" s="4">
        <f t="shared" si="43"/>
        <v>48.21966006</v>
      </c>
      <c r="G426" s="39"/>
      <c r="H426" s="4">
        <f t="shared" si="44"/>
        <v>0</v>
      </c>
      <c r="I426" s="4">
        <f t="shared" si="47"/>
        <v>2813.8756856799982</v>
      </c>
      <c r="J426" s="40"/>
      <c r="K426" s="36"/>
      <c r="L426" s="1"/>
    </row>
    <row r="427" spans="1:12" ht="12.75">
      <c r="A427" s="32"/>
      <c r="B427" s="32">
        <f t="shared" si="45"/>
        <v>414</v>
      </c>
      <c r="C427" s="50">
        <f t="shared" si="46"/>
        <v>51323</v>
      </c>
      <c r="D427" s="4">
        <f t="shared" si="42"/>
        <v>36.49517804</v>
      </c>
      <c r="E427" s="4">
        <f t="shared" si="32"/>
        <v>11.72448202</v>
      </c>
      <c r="F427" s="4">
        <f t="shared" si="43"/>
        <v>48.21966006</v>
      </c>
      <c r="G427" s="39"/>
      <c r="H427" s="4">
        <f t="shared" si="44"/>
        <v>0</v>
      </c>
      <c r="I427" s="4">
        <f t="shared" si="47"/>
        <v>2777.380507639998</v>
      </c>
      <c r="J427" s="40"/>
      <c r="K427" s="36"/>
      <c r="L427" s="1"/>
    </row>
    <row r="428" spans="1:12" ht="12.75">
      <c r="A428" s="32"/>
      <c r="B428" s="32">
        <f t="shared" si="45"/>
        <v>415</v>
      </c>
      <c r="C428" s="50">
        <f t="shared" si="46"/>
        <v>51354</v>
      </c>
      <c r="D428" s="4">
        <f t="shared" si="42"/>
        <v>36.64724128</v>
      </c>
      <c r="E428" s="4">
        <f t="shared" si="32"/>
        <v>11.57241878</v>
      </c>
      <c r="F428" s="4">
        <f t="shared" si="43"/>
        <v>48.21966006</v>
      </c>
      <c r="G428" s="39"/>
      <c r="H428" s="4">
        <f t="shared" si="44"/>
        <v>0</v>
      </c>
      <c r="I428" s="4">
        <f t="shared" si="47"/>
        <v>2740.733266359998</v>
      </c>
      <c r="J428" s="40"/>
      <c r="K428" s="36"/>
      <c r="L428" s="1"/>
    </row>
    <row r="429" spans="1:12" ht="12.75">
      <c r="A429" s="32"/>
      <c r="B429" s="32">
        <f t="shared" si="45"/>
        <v>416</v>
      </c>
      <c r="C429" s="50">
        <f t="shared" si="46"/>
        <v>51385</v>
      </c>
      <c r="D429" s="4">
        <f t="shared" si="42"/>
        <v>36.79993812</v>
      </c>
      <c r="E429" s="4">
        <f t="shared" si="32"/>
        <v>11.41972194</v>
      </c>
      <c r="F429" s="4">
        <f t="shared" si="43"/>
        <v>48.21966006</v>
      </c>
      <c r="G429" s="39"/>
      <c r="H429" s="4">
        <f t="shared" si="44"/>
        <v>0</v>
      </c>
      <c r="I429" s="4">
        <f t="shared" si="47"/>
        <v>2703.933328239998</v>
      </c>
      <c r="J429" s="40"/>
      <c r="K429" s="36"/>
      <c r="L429" s="1"/>
    </row>
    <row r="430" spans="1:12" ht="12.75">
      <c r="A430" s="32"/>
      <c r="B430" s="32">
        <f t="shared" si="45"/>
        <v>417</v>
      </c>
      <c r="C430" s="50">
        <f t="shared" si="46"/>
        <v>51415</v>
      </c>
      <c r="D430" s="4">
        <f t="shared" si="42"/>
        <v>36.95327119</v>
      </c>
      <c r="E430" s="4">
        <f t="shared" si="32"/>
        <v>11.26638887</v>
      </c>
      <c r="F430" s="4">
        <f t="shared" si="43"/>
        <v>48.21966006</v>
      </c>
      <c r="G430" s="39"/>
      <c r="H430" s="4">
        <f t="shared" si="44"/>
        <v>0</v>
      </c>
      <c r="I430" s="4">
        <f t="shared" si="47"/>
        <v>2666.980057049998</v>
      </c>
      <c r="J430" s="40"/>
      <c r="K430" s="36"/>
      <c r="L430" s="1"/>
    </row>
    <row r="431" spans="1:12" ht="12.75">
      <c r="A431" s="32"/>
      <c r="B431" s="32">
        <f t="shared" si="45"/>
        <v>418</v>
      </c>
      <c r="C431" s="50">
        <f t="shared" si="46"/>
        <v>51446</v>
      </c>
      <c r="D431" s="4">
        <f t="shared" si="42"/>
        <v>37.10724316</v>
      </c>
      <c r="E431" s="4">
        <f t="shared" si="32"/>
        <v>11.1124169</v>
      </c>
      <c r="F431" s="4">
        <f t="shared" si="43"/>
        <v>48.21966006</v>
      </c>
      <c r="G431" s="39"/>
      <c r="H431" s="4">
        <f t="shared" si="44"/>
        <v>0</v>
      </c>
      <c r="I431" s="4">
        <f t="shared" si="47"/>
        <v>2629.872813889998</v>
      </c>
      <c r="J431" s="40"/>
      <c r="K431" s="36"/>
      <c r="L431" s="1"/>
    </row>
    <row r="432" spans="1:12" ht="12.75">
      <c r="A432" s="32"/>
      <c r="B432" s="32">
        <f t="shared" si="45"/>
        <v>419</v>
      </c>
      <c r="C432" s="50">
        <f t="shared" si="46"/>
        <v>51476</v>
      </c>
      <c r="D432" s="4">
        <f t="shared" si="42"/>
        <v>37.26185667</v>
      </c>
      <c r="E432" s="4">
        <f t="shared" si="32"/>
        <v>10.95780339</v>
      </c>
      <c r="F432" s="4">
        <f t="shared" si="43"/>
        <v>48.21966006</v>
      </c>
      <c r="G432" s="39"/>
      <c r="H432" s="4">
        <f t="shared" si="44"/>
        <v>0</v>
      </c>
      <c r="I432" s="4">
        <f t="shared" si="47"/>
        <v>2592.610957219998</v>
      </c>
      <c r="J432" s="40"/>
      <c r="K432" s="36"/>
      <c r="L432" s="1"/>
    </row>
    <row r="433" spans="1:12" ht="12.75">
      <c r="A433" s="32"/>
      <c r="B433" s="32">
        <f t="shared" si="45"/>
        <v>420</v>
      </c>
      <c r="C433" s="50">
        <f t="shared" si="46"/>
        <v>51507</v>
      </c>
      <c r="D433" s="4">
        <f t="shared" si="42"/>
        <v>37.4171144</v>
      </c>
      <c r="E433" s="4">
        <f t="shared" si="32"/>
        <v>10.80254566</v>
      </c>
      <c r="F433" s="4">
        <f t="shared" si="43"/>
        <v>48.21966006</v>
      </c>
      <c r="G433" s="39"/>
      <c r="H433" s="4">
        <f t="shared" si="44"/>
        <v>0</v>
      </c>
      <c r="I433" s="4">
        <f t="shared" si="47"/>
        <v>2555.193842819998</v>
      </c>
      <c r="J433" s="40"/>
      <c r="K433" s="36"/>
      <c r="L433" s="1"/>
    </row>
    <row r="434" spans="1:12" ht="12.75">
      <c r="A434" s="32"/>
      <c r="B434" s="32">
        <f t="shared" si="45"/>
        <v>421</v>
      </c>
      <c r="C434" s="50">
        <f t="shared" si="46"/>
        <v>51538</v>
      </c>
      <c r="D434" s="4">
        <f t="shared" si="42"/>
        <v>37.57301905</v>
      </c>
      <c r="E434" s="4">
        <f t="shared" si="32"/>
        <v>10.64664101</v>
      </c>
      <c r="F434" s="4">
        <f t="shared" si="43"/>
        <v>48.21966006</v>
      </c>
      <c r="G434" s="39"/>
      <c r="H434" s="4">
        <f t="shared" si="44"/>
        <v>0</v>
      </c>
      <c r="I434" s="4">
        <f t="shared" si="47"/>
        <v>2517.620823769998</v>
      </c>
      <c r="J434" s="40"/>
      <c r="K434" s="36"/>
      <c r="L434" s="1"/>
    </row>
    <row r="435" spans="1:12" ht="12.75">
      <c r="A435" s="32"/>
      <c r="B435" s="32">
        <f t="shared" si="45"/>
        <v>422</v>
      </c>
      <c r="C435" s="50">
        <f t="shared" si="46"/>
        <v>51566</v>
      </c>
      <c r="D435" s="4">
        <f t="shared" si="42"/>
        <v>37.729573290000005</v>
      </c>
      <c r="E435" s="4">
        <f t="shared" si="32"/>
        <v>10.49008677</v>
      </c>
      <c r="F435" s="4">
        <f t="shared" si="43"/>
        <v>48.21966006</v>
      </c>
      <c r="G435" s="39"/>
      <c r="H435" s="4">
        <f t="shared" si="44"/>
        <v>0</v>
      </c>
      <c r="I435" s="4">
        <f t="shared" si="47"/>
        <v>2479.891250479998</v>
      </c>
      <c r="J435" s="40"/>
      <c r="K435" s="36"/>
      <c r="L435" s="1"/>
    </row>
    <row r="436" spans="1:12" ht="12.75">
      <c r="A436" s="32"/>
      <c r="B436" s="32">
        <f t="shared" si="45"/>
        <v>423</v>
      </c>
      <c r="C436" s="50">
        <f t="shared" si="46"/>
        <v>51597</v>
      </c>
      <c r="D436" s="4">
        <f t="shared" si="42"/>
        <v>37.88677985</v>
      </c>
      <c r="E436" s="4">
        <f t="shared" si="32"/>
        <v>10.33288021</v>
      </c>
      <c r="F436" s="4">
        <f t="shared" si="43"/>
        <v>48.21966006</v>
      </c>
      <c r="G436" s="39"/>
      <c r="H436" s="4">
        <f t="shared" si="44"/>
        <v>0</v>
      </c>
      <c r="I436" s="4">
        <f t="shared" si="47"/>
        <v>2442.0044706299977</v>
      </c>
      <c r="J436" s="40"/>
      <c r="K436" s="36"/>
      <c r="L436" s="1"/>
    </row>
    <row r="437" spans="1:12" ht="12.75">
      <c r="A437" s="32"/>
      <c r="B437" s="32">
        <f t="shared" si="45"/>
        <v>424</v>
      </c>
      <c r="C437" s="50">
        <f t="shared" si="46"/>
        <v>51627</v>
      </c>
      <c r="D437" s="4">
        <f t="shared" si="42"/>
        <v>38.04464143</v>
      </c>
      <c r="E437" s="4">
        <f t="shared" si="32"/>
        <v>10.17501863</v>
      </c>
      <c r="F437" s="4">
        <f t="shared" si="43"/>
        <v>48.21966006</v>
      </c>
      <c r="G437" s="39"/>
      <c r="H437" s="4">
        <f t="shared" si="44"/>
        <v>0</v>
      </c>
      <c r="I437" s="4">
        <f t="shared" si="47"/>
        <v>2403.959829199998</v>
      </c>
      <c r="J437" s="40"/>
      <c r="K437" s="36"/>
      <c r="L437" s="1"/>
    </row>
    <row r="438" spans="1:12" ht="12.75">
      <c r="A438" s="32"/>
      <c r="B438" s="32">
        <f t="shared" si="45"/>
        <v>425</v>
      </c>
      <c r="C438" s="50">
        <f t="shared" si="46"/>
        <v>51658</v>
      </c>
      <c r="D438" s="4">
        <f t="shared" si="42"/>
        <v>38.203160770000004</v>
      </c>
      <c r="E438" s="4">
        <f t="shared" si="32"/>
        <v>10.01649929</v>
      </c>
      <c r="F438" s="4">
        <f t="shared" si="43"/>
        <v>48.21966006</v>
      </c>
      <c r="G438" s="39"/>
      <c r="H438" s="4">
        <f t="shared" si="44"/>
        <v>0</v>
      </c>
      <c r="I438" s="4">
        <f t="shared" si="47"/>
        <v>2365.7566684299977</v>
      </c>
      <c r="J438" s="40"/>
      <c r="K438" s="36"/>
      <c r="L438" s="1"/>
    </row>
    <row r="439" spans="1:12" ht="12.75">
      <c r="A439" s="32"/>
      <c r="B439" s="32">
        <f t="shared" si="45"/>
        <v>426</v>
      </c>
      <c r="C439" s="50">
        <f t="shared" si="46"/>
        <v>51688</v>
      </c>
      <c r="D439" s="4">
        <f t="shared" si="42"/>
        <v>38.362340610000004</v>
      </c>
      <c r="E439" s="4">
        <f t="shared" si="32"/>
        <v>9.85731945</v>
      </c>
      <c r="F439" s="4">
        <f t="shared" si="43"/>
        <v>48.21966006</v>
      </c>
      <c r="G439" s="39"/>
      <c r="H439" s="4">
        <f t="shared" si="44"/>
        <v>0</v>
      </c>
      <c r="I439" s="4">
        <f t="shared" si="47"/>
        <v>2327.3943278199977</v>
      </c>
      <c r="J439" s="40"/>
      <c r="K439" s="36"/>
      <c r="L439" s="1"/>
    </row>
    <row r="440" spans="1:12" ht="12.75">
      <c r="A440" s="32"/>
      <c r="B440" s="32">
        <f t="shared" si="45"/>
        <v>427</v>
      </c>
      <c r="C440" s="50">
        <f t="shared" si="46"/>
        <v>51719</v>
      </c>
      <c r="D440" s="4">
        <f t="shared" si="42"/>
        <v>38.522183690000006</v>
      </c>
      <c r="E440" s="4">
        <f t="shared" si="32"/>
        <v>9.69747637</v>
      </c>
      <c r="F440" s="4">
        <f t="shared" si="43"/>
        <v>48.21966006</v>
      </c>
      <c r="G440" s="39"/>
      <c r="H440" s="4">
        <f t="shared" si="44"/>
        <v>0</v>
      </c>
      <c r="I440" s="4">
        <f t="shared" si="47"/>
        <v>2288.8721441299977</v>
      </c>
      <c r="J440" s="40"/>
      <c r="K440" s="36"/>
      <c r="L440" s="1"/>
    </row>
    <row r="441" spans="1:12" ht="12.75">
      <c r="A441" s="32"/>
      <c r="B441" s="32">
        <f t="shared" si="45"/>
        <v>428</v>
      </c>
      <c r="C441" s="50">
        <f t="shared" si="46"/>
        <v>51750</v>
      </c>
      <c r="D441" s="4">
        <f t="shared" si="42"/>
        <v>38.682692790000004</v>
      </c>
      <c r="E441" s="4">
        <f t="shared" si="32"/>
        <v>9.53696727</v>
      </c>
      <c r="F441" s="4">
        <f t="shared" si="43"/>
        <v>48.21966006</v>
      </c>
      <c r="G441" s="39"/>
      <c r="H441" s="4">
        <f t="shared" si="44"/>
        <v>0</v>
      </c>
      <c r="I441" s="4">
        <f t="shared" si="47"/>
        <v>2250.1894513399975</v>
      </c>
      <c r="J441" s="40"/>
      <c r="K441" s="36"/>
      <c r="L441" s="1"/>
    </row>
    <row r="442" spans="1:12" ht="12.75">
      <c r="A442" s="32"/>
      <c r="B442" s="32">
        <f t="shared" si="45"/>
        <v>429</v>
      </c>
      <c r="C442" s="50">
        <f t="shared" si="46"/>
        <v>51780</v>
      </c>
      <c r="D442" s="4">
        <f t="shared" si="42"/>
        <v>38.84387068</v>
      </c>
      <c r="E442" s="4">
        <f t="shared" si="32"/>
        <v>9.37578938</v>
      </c>
      <c r="F442" s="4">
        <f t="shared" si="43"/>
        <v>48.21966006</v>
      </c>
      <c r="G442" s="39"/>
      <c r="H442" s="4">
        <f t="shared" si="44"/>
        <v>0</v>
      </c>
      <c r="I442" s="4">
        <f t="shared" si="47"/>
        <v>2211.3455806599977</v>
      </c>
      <c r="J442" s="40"/>
      <c r="K442" s="36"/>
      <c r="L442" s="1"/>
    </row>
    <row r="443" spans="1:12" ht="12.75">
      <c r="A443" s="32"/>
      <c r="B443" s="32">
        <f t="shared" si="45"/>
        <v>430</v>
      </c>
      <c r="C443" s="50">
        <f t="shared" si="46"/>
        <v>51811</v>
      </c>
      <c r="D443" s="4">
        <f t="shared" si="42"/>
        <v>39.00572014</v>
      </c>
      <c r="E443" s="4">
        <f t="shared" si="32"/>
        <v>9.21393992</v>
      </c>
      <c r="F443" s="4">
        <f t="shared" si="43"/>
        <v>48.21966006</v>
      </c>
      <c r="G443" s="39"/>
      <c r="H443" s="4">
        <f t="shared" si="44"/>
        <v>0</v>
      </c>
      <c r="I443" s="4">
        <f t="shared" si="47"/>
        <v>2172.3398605199977</v>
      </c>
      <c r="J443" s="40"/>
      <c r="K443" s="36"/>
      <c r="L443" s="1"/>
    </row>
    <row r="444" spans="1:12" ht="12.75">
      <c r="A444" s="32"/>
      <c r="B444" s="32">
        <f t="shared" si="45"/>
        <v>431</v>
      </c>
      <c r="C444" s="50">
        <f t="shared" si="46"/>
        <v>51841</v>
      </c>
      <c r="D444" s="4">
        <f t="shared" si="42"/>
        <v>39.168243970000006</v>
      </c>
      <c r="E444" s="4">
        <f t="shared" si="32"/>
        <v>9.05141609</v>
      </c>
      <c r="F444" s="4">
        <f t="shared" si="43"/>
        <v>48.21966006</v>
      </c>
      <c r="G444" s="39"/>
      <c r="H444" s="4">
        <f t="shared" si="44"/>
        <v>0</v>
      </c>
      <c r="I444" s="4">
        <f t="shared" si="47"/>
        <v>2133.171616549998</v>
      </c>
      <c r="J444" s="40"/>
      <c r="K444" s="36"/>
      <c r="L444" s="1"/>
    </row>
    <row r="445" spans="1:12" ht="12.75">
      <c r="A445" s="32"/>
      <c r="B445" s="32">
        <f t="shared" si="45"/>
        <v>432</v>
      </c>
      <c r="C445" s="50">
        <f t="shared" si="46"/>
        <v>51872</v>
      </c>
      <c r="D445" s="4">
        <f t="shared" si="42"/>
        <v>39.33144499</v>
      </c>
      <c r="E445" s="4">
        <f t="shared" si="32"/>
        <v>8.88821507</v>
      </c>
      <c r="F445" s="4">
        <f t="shared" si="43"/>
        <v>48.21966006</v>
      </c>
      <c r="G445" s="39"/>
      <c r="H445" s="4">
        <f t="shared" si="44"/>
        <v>0</v>
      </c>
      <c r="I445" s="4">
        <f t="shared" si="47"/>
        <v>2093.840171559998</v>
      </c>
      <c r="J445" s="40"/>
      <c r="K445" s="36"/>
      <c r="L445" s="1"/>
    </row>
    <row r="446" spans="1:12" ht="12.75">
      <c r="A446" s="32"/>
      <c r="B446" s="32">
        <f t="shared" si="45"/>
        <v>433</v>
      </c>
      <c r="C446" s="50">
        <f t="shared" si="46"/>
        <v>51903</v>
      </c>
      <c r="D446" s="4">
        <f t="shared" si="42"/>
        <v>39.49532601</v>
      </c>
      <c r="E446" s="4">
        <f t="shared" si="32"/>
        <v>8.72433405</v>
      </c>
      <c r="F446" s="4">
        <f t="shared" si="43"/>
        <v>48.21966006</v>
      </c>
      <c r="G446" s="39"/>
      <c r="H446" s="4">
        <f t="shared" si="44"/>
        <v>0</v>
      </c>
      <c r="I446" s="4">
        <f t="shared" si="47"/>
        <v>2054.344845549998</v>
      </c>
      <c r="J446" s="40"/>
      <c r="K446" s="36"/>
      <c r="L446" s="1"/>
    </row>
    <row r="447" spans="1:12" ht="12.75">
      <c r="A447" s="32"/>
      <c r="B447" s="32">
        <f t="shared" si="45"/>
        <v>434</v>
      </c>
      <c r="C447" s="50">
        <f t="shared" si="46"/>
        <v>51931</v>
      </c>
      <c r="D447" s="4">
        <f t="shared" si="42"/>
        <v>39.65988987</v>
      </c>
      <c r="E447" s="4">
        <f t="shared" si="32"/>
        <v>8.55977019</v>
      </c>
      <c r="F447" s="4">
        <f t="shared" si="43"/>
        <v>48.21966006</v>
      </c>
      <c r="G447" s="39"/>
      <c r="H447" s="4">
        <f t="shared" si="44"/>
        <v>0</v>
      </c>
      <c r="I447" s="4">
        <f t="shared" si="47"/>
        <v>2014.684955679998</v>
      </c>
      <c r="J447" s="40"/>
      <c r="K447" s="36"/>
      <c r="L447" s="1"/>
    </row>
    <row r="448" spans="1:12" ht="12.75">
      <c r="A448" s="32"/>
      <c r="B448" s="32">
        <f t="shared" si="45"/>
        <v>435</v>
      </c>
      <c r="C448" s="50">
        <f t="shared" si="46"/>
        <v>51962</v>
      </c>
      <c r="D448" s="4">
        <f t="shared" si="42"/>
        <v>39.825139410000006</v>
      </c>
      <c r="E448" s="4">
        <f t="shared" si="32"/>
        <v>8.39452065</v>
      </c>
      <c r="F448" s="4">
        <f t="shared" si="43"/>
        <v>48.21966006</v>
      </c>
      <c r="G448" s="39"/>
      <c r="H448" s="4">
        <f t="shared" si="44"/>
        <v>0</v>
      </c>
      <c r="I448" s="4">
        <f t="shared" si="47"/>
        <v>1974.859816269998</v>
      </c>
      <c r="J448" s="40"/>
      <c r="K448" s="36"/>
      <c r="L448" s="1"/>
    </row>
    <row r="449" spans="1:12" ht="12.75">
      <c r="A449" s="32"/>
      <c r="B449" s="32">
        <f t="shared" si="45"/>
        <v>436</v>
      </c>
      <c r="C449" s="50">
        <f t="shared" si="46"/>
        <v>51992</v>
      </c>
      <c r="D449" s="4">
        <f t="shared" si="42"/>
        <v>39.99107749</v>
      </c>
      <c r="E449" s="4">
        <f t="shared" si="32"/>
        <v>8.22858257</v>
      </c>
      <c r="F449" s="4">
        <f t="shared" si="43"/>
        <v>48.21966006</v>
      </c>
      <c r="G449" s="39"/>
      <c r="H449" s="4">
        <f t="shared" si="44"/>
        <v>0</v>
      </c>
      <c r="I449" s="4">
        <f t="shared" si="47"/>
        <v>1934.868738779998</v>
      </c>
      <c r="J449" s="40"/>
      <c r="K449" s="36"/>
      <c r="L449" s="1"/>
    </row>
    <row r="450" spans="1:12" ht="12.75">
      <c r="A450" s="32"/>
      <c r="B450" s="32">
        <f t="shared" si="45"/>
        <v>437</v>
      </c>
      <c r="C450" s="50">
        <f t="shared" si="46"/>
        <v>52023</v>
      </c>
      <c r="D450" s="4">
        <f t="shared" si="42"/>
        <v>40.15770698</v>
      </c>
      <c r="E450" s="4">
        <f t="shared" si="32"/>
        <v>8.06195308</v>
      </c>
      <c r="F450" s="4">
        <f t="shared" si="43"/>
        <v>48.21966006</v>
      </c>
      <c r="G450" s="39"/>
      <c r="H450" s="4">
        <f t="shared" si="44"/>
        <v>0</v>
      </c>
      <c r="I450" s="4">
        <f t="shared" si="47"/>
        <v>1894.711031799998</v>
      </c>
      <c r="J450" s="40"/>
      <c r="K450" s="36"/>
      <c r="L450" s="1"/>
    </row>
    <row r="451" spans="1:12" ht="12.75">
      <c r="A451" s="32"/>
      <c r="B451" s="32">
        <f t="shared" si="45"/>
        <v>438</v>
      </c>
      <c r="C451" s="50">
        <f t="shared" si="46"/>
        <v>52053</v>
      </c>
      <c r="D451" s="4">
        <f t="shared" si="42"/>
        <v>40.325030760000004</v>
      </c>
      <c r="E451" s="4">
        <f t="shared" si="32"/>
        <v>7.8946293</v>
      </c>
      <c r="F451" s="4">
        <f t="shared" si="43"/>
        <v>48.21966006</v>
      </c>
      <c r="G451" s="39"/>
      <c r="H451" s="4">
        <f t="shared" si="44"/>
        <v>0</v>
      </c>
      <c r="I451" s="4">
        <f t="shared" si="47"/>
        <v>1854.386001039998</v>
      </c>
      <c r="J451" s="40"/>
      <c r="K451" s="36"/>
      <c r="L451" s="1"/>
    </row>
    <row r="452" spans="1:12" ht="12.75">
      <c r="A452" s="32"/>
      <c r="B452" s="32">
        <f t="shared" si="45"/>
        <v>439</v>
      </c>
      <c r="C452" s="50">
        <f t="shared" si="46"/>
        <v>52084</v>
      </c>
      <c r="D452" s="4">
        <f t="shared" si="42"/>
        <v>40.493051720000004</v>
      </c>
      <c r="E452" s="4">
        <f t="shared" si="32"/>
        <v>7.72660834</v>
      </c>
      <c r="F452" s="4">
        <f t="shared" si="43"/>
        <v>48.21966006</v>
      </c>
      <c r="G452" s="39"/>
      <c r="H452" s="4">
        <f t="shared" si="44"/>
        <v>0</v>
      </c>
      <c r="I452" s="4">
        <f t="shared" si="47"/>
        <v>1813.892949319998</v>
      </c>
      <c r="J452" s="40"/>
      <c r="K452" s="36"/>
      <c r="L452" s="1"/>
    </row>
    <row r="453" spans="1:12" ht="12.75">
      <c r="A453" s="32"/>
      <c r="B453" s="32">
        <f t="shared" si="45"/>
        <v>440</v>
      </c>
      <c r="C453" s="50">
        <f t="shared" si="46"/>
        <v>52115</v>
      </c>
      <c r="D453" s="4">
        <f t="shared" si="42"/>
        <v>40.66177277</v>
      </c>
      <c r="E453" s="4">
        <f t="shared" si="32"/>
        <v>7.55788729</v>
      </c>
      <c r="F453" s="4">
        <f t="shared" si="43"/>
        <v>48.21966006</v>
      </c>
      <c r="G453" s="39"/>
      <c r="H453" s="4">
        <f t="shared" si="44"/>
        <v>0</v>
      </c>
      <c r="I453" s="4">
        <f t="shared" si="47"/>
        <v>1773.231176549998</v>
      </c>
      <c r="J453" s="40"/>
      <c r="K453" s="36"/>
      <c r="L453" s="1"/>
    </row>
    <row r="454" spans="1:12" ht="12.75">
      <c r="A454" s="32"/>
      <c r="B454" s="32">
        <f t="shared" si="45"/>
        <v>441</v>
      </c>
      <c r="C454" s="50">
        <f t="shared" si="46"/>
        <v>52145</v>
      </c>
      <c r="D454" s="4">
        <f t="shared" si="42"/>
        <v>40.83119682</v>
      </c>
      <c r="E454" s="4">
        <f t="shared" si="32"/>
        <v>7.38846324</v>
      </c>
      <c r="F454" s="4">
        <f t="shared" si="43"/>
        <v>48.21966006</v>
      </c>
      <c r="G454" s="39"/>
      <c r="H454" s="4">
        <f t="shared" si="44"/>
        <v>0</v>
      </c>
      <c r="I454" s="4">
        <f t="shared" si="47"/>
        <v>1732.399979729998</v>
      </c>
      <c r="J454" s="40"/>
      <c r="K454" s="36"/>
      <c r="L454" s="1"/>
    </row>
    <row r="455" spans="1:12" ht="12.75">
      <c r="A455" s="32"/>
      <c r="B455" s="32">
        <f t="shared" si="45"/>
        <v>442</v>
      </c>
      <c r="C455" s="50">
        <f t="shared" si="46"/>
        <v>52176</v>
      </c>
      <c r="D455" s="4">
        <f t="shared" si="42"/>
        <v>41.00132681</v>
      </c>
      <c r="E455" s="4">
        <f t="shared" si="32"/>
        <v>7.21833325</v>
      </c>
      <c r="F455" s="4">
        <f t="shared" si="43"/>
        <v>48.21966006</v>
      </c>
      <c r="G455" s="39"/>
      <c r="H455" s="4">
        <f t="shared" si="44"/>
        <v>0</v>
      </c>
      <c r="I455" s="4">
        <f t="shared" si="47"/>
        <v>1691.398652919998</v>
      </c>
      <c r="J455" s="40"/>
      <c r="K455" s="36"/>
      <c r="L455" s="1"/>
    </row>
    <row r="456" spans="1:12" ht="12.75">
      <c r="A456" s="32"/>
      <c r="B456" s="32">
        <f t="shared" si="45"/>
        <v>443</v>
      </c>
      <c r="C456" s="50">
        <f t="shared" si="46"/>
        <v>52206</v>
      </c>
      <c r="D456" s="4">
        <f t="shared" si="42"/>
        <v>41.172165670000005</v>
      </c>
      <c r="E456" s="4">
        <f t="shared" si="32"/>
        <v>7.04749439</v>
      </c>
      <c r="F456" s="4">
        <f t="shared" si="43"/>
        <v>48.21966006</v>
      </c>
      <c r="G456" s="39"/>
      <c r="H456" s="4">
        <f t="shared" si="44"/>
        <v>0</v>
      </c>
      <c r="I456" s="4">
        <f t="shared" si="47"/>
        <v>1650.2264872499982</v>
      </c>
      <c r="J456" s="40"/>
      <c r="K456" s="36"/>
      <c r="L456" s="1"/>
    </row>
    <row r="457" spans="1:12" ht="12.75">
      <c r="A457" s="32"/>
      <c r="B457" s="32">
        <f t="shared" si="45"/>
        <v>444</v>
      </c>
      <c r="C457" s="50">
        <f t="shared" si="46"/>
        <v>52237</v>
      </c>
      <c r="D457" s="4">
        <f t="shared" si="42"/>
        <v>41.34371636</v>
      </c>
      <c r="E457" s="4">
        <f t="shared" si="32"/>
        <v>6.8759437</v>
      </c>
      <c r="F457" s="4">
        <f t="shared" si="43"/>
        <v>48.21966006</v>
      </c>
      <c r="G457" s="39"/>
      <c r="H457" s="4">
        <f t="shared" si="44"/>
        <v>0</v>
      </c>
      <c r="I457" s="4">
        <f t="shared" si="47"/>
        <v>1608.8827708899983</v>
      </c>
      <c r="J457" s="40"/>
      <c r="K457" s="36"/>
      <c r="L457" s="1"/>
    </row>
    <row r="458" spans="1:12" ht="12.75">
      <c r="A458" s="32"/>
      <c r="B458" s="32">
        <f t="shared" si="45"/>
        <v>445</v>
      </c>
      <c r="C458" s="50">
        <f t="shared" si="46"/>
        <v>52268</v>
      </c>
      <c r="D458" s="4">
        <f t="shared" si="42"/>
        <v>41.51598185</v>
      </c>
      <c r="E458" s="4">
        <f t="shared" si="32"/>
        <v>6.70367821</v>
      </c>
      <c r="F458" s="4">
        <f t="shared" si="43"/>
        <v>48.21966006</v>
      </c>
      <c r="G458" s="39"/>
      <c r="H458" s="4">
        <f t="shared" si="44"/>
        <v>0</v>
      </c>
      <c r="I458" s="4">
        <f t="shared" si="47"/>
        <v>1567.3667890399984</v>
      </c>
      <c r="J458" s="40"/>
      <c r="K458" s="36"/>
      <c r="L458" s="1"/>
    </row>
    <row r="459" spans="1:12" ht="12.75">
      <c r="A459" s="32"/>
      <c r="B459" s="32">
        <f t="shared" si="45"/>
        <v>446</v>
      </c>
      <c r="C459" s="50">
        <f t="shared" si="46"/>
        <v>52296</v>
      </c>
      <c r="D459" s="4">
        <f t="shared" si="42"/>
        <v>41.688965110000005</v>
      </c>
      <c r="E459" s="4">
        <f t="shared" si="32"/>
        <v>6.53069495</v>
      </c>
      <c r="F459" s="4">
        <f t="shared" si="43"/>
        <v>48.21966006</v>
      </c>
      <c r="G459" s="39"/>
      <c r="H459" s="4">
        <f t="shared" si="44"/>
        <v>0</v>
      </c>
      <c r="I459" s="4">
        <f t="shared" si="47"/>
        <v>1525.6778239299983</v>
      </c>
      <c r="J459" s="40"/>
      <c r="K459" s="36"/>
      <c r="L459" s="1"/>
    </row>
    <row r="460" spans="1:12" ht="12.75">
      <c r="A460" s="32"/>
      <c r="B460" s="32">
        <f t="shared" si="45"/>
        <v>447</v>
      </c>
      <c r="C460" s="50">
        <f t="shared" si="46"/>
        <v>52327</v>
      </c>
      <c r="D460" s="4">
        <f t="shared" si="42"/>
        <v>41.86266913</v>
      </c>
      <c r="E460" s="4">
        <f t="shared" si="32"/>
        <v>6.35699093</v>
      </c>
      <c r="F460" s="4">
        <f t="shared" si="43"/>
        <v>48.21966006</v>
      </c>
      <c r="G460" s="39"/>
      <c r="H460" s="4">
        <f t="shared" si="44"/>
        <v>0</v>
      </c>
      <c r="I460" s="4">
        <f t="shared" si="47"/>
        <v>1483.8151547999983</v>
      </c>
      <c r="J460" s="40"/>
      <c r="K460" s="36"/>
      <c r="L460" s="1"/>
    </row>
    <row r="461" spans="1:12" ht="12.75">
      <c r="A461" s="32"/>
      <c r="B461" s="32">
        <f t="shared" si="45"/>
        <v>448</v>
      </c>
      <c r="C461" s="50">
        <f t="shared" si="46"/>
        <v>52357</v>
      </c>
      <c r="D461" s="4">
        <f t="shared" si="42"/>
        <v>42.03709692</v>
      </c>
      <c r="E461" s="4">
        <f t="shared" si="32"/>
        <v>6.18256314</v>
      </c>
      <c r="F461" s="4">
        <f t="shared" si="43"/>
        <v>48.21966006</v>
      </c>
      <c r="G461" s="39"/>
      <c r="H461" s="4">
        <f t="shared" si="44"/>
        <v>0</v>
      </c>
      <c r="I461" s="4">
        <f t="shared" si="47"/>
        <v>1441.7780578799982</v>
      </c>
      <c r="J461" s="40"/>
      <c r="K461" s="36"/>
      <c r="L461" s="1"/>
    </row>
    <row r="462" spans="1:12" ht="12.75">
      <c r="A462" s="32"/>
      <c r="B462" s="32">
        <f t="shared" si="45"/>
        <v>449</v>
      </c>
      <c r="C462" s="50">
        <f t="shared" si="46"/>
        <v>52388</v>
      </c>
      <c r="D462" s="4">
        <f t="shared" si="42"/>
        <v>42.21225149</v>
      </c>
      <c r="E462" s="4">
        <f t="shared" si="32"/>
        <v>6.00740857</v>
      </c>
      <c r="F462" s="4">
        <f t="shared" si="43"/>
        <v>48.21966006</v>
      </c>
      <c r="G462" s="39"/>
      <c r="H462" s="4">
        <f t="shared" si="44"/>
        <v>0</v>
      </c>
      <c r="I462" s="4">
        <f t="shared" si="47"/>
        <v>1399.5658063899982</v>
      </c>
      <c r="J462" s="40"/>
      <c r="K462" s="36"/>
      <c r="L462" s="1"/>
    </row>
    <row r="463" spans="1:12" ht="12.75">
      <c r="A463" s="32"/>
      <c r="B463" s="32">
        <f t="shared" si="45"/>
        <v>450</v>
      </c>
      <c r="C463" s="50">
        <f t="shared" si="46"/>
        <v>52418</v>
      </c>
      <c r="D463" s="4">
        <f aca="true" t="shared" si="48" ref="D463:D500">IF(B463="","",IF(I462&lt;$D$10,I462,F463-E463))</f>
        <v>42.38813587</v>
      </c>
      <c r="E463" s="4">
        <f t="shared" si="32"/>
        <v>5.83152419</v>
      </c>
      <c r="F463" s="4">
        <f aca="true" t="shared" si="49" ref="F463:F500">IF(B463="","",IF(I462&lt;$D$10,I462+E463,$D$10))</f>
        <v>48.21966006</v>
      </c>
      <c r="G463" s="39"/>
      <c r="H463" s="4">
        <f aca="true" t="shared" si="50" ref="H463:H500">IF(B463="","",IF(G463="",0,G463-F463))</f>
        <v>0</v>
      </c>
      <c r="I463" s="4">
        <f t="shared" si="47"/>
        <v>1357.1776705199982</v>
      </c>
      <c r="J463" s="40"/>
      <c r="K463" s="36"/>
      <c r="L463" s="1"/>
    </row>
    <row r="464" spans="1:12" ht="12.75">
      <c r="A464" s="32"/>
      <c r="B464" s="32">
        <f aca="true" t="shared" si="51" ref="B464:B500">IF(I463="","",IF(I463=0,"",B463+1))</f>
        <v>451</v>
      </c>
      <c r="C464" s="50">
        <f aca="true" t="shared" si="52" ref="C464:C500">IF(B464="","",IF(DAY($C$14)&gt;27,DATE(YEAR(C463),MONTH(C463)+2,0),IF(DAY($C$14)&lt;28,DATE(YEAR(C463),MONTH(C463)+1,DAY($C$14)))))</f>
        <v>52449</v>
      </c>
      <c r="D464" s="4">
        <f t="shared" si="48"/>
        <v>42.564753100000004</v>
      </c>
      <c r="E464" s="4">
        <f>IF(B464="","",ROUND(I463*$D$6/12,8))</f>
        <v>5.65490696</v>
      </c>
      <c r="F464" s="4">
        <f t="shared" si="49"/>
        <v>48.21966006</v>
      </c>
      <c r="G464" s="39"/>
      <c r="H464" s="4">
        <f t="shared" si="50"/>
        <v>0</v>
      </c>
      <c r="I464" s="4">
        <f aca="true" t="shared" si="53" ref="I464:I500">IF(B464="","",I463-D464-H464)</f>
        <v>1314.6129174199982</v>
      </c>
      <c r="J464" s="40"/>
      <c r="K464" s="36"/>
      <c r="L464" s="1"/>
    </row>
    <row r="465" spans="1:12" ht="12.75">
      <c r="A465" s="32"/>
      <c r="B465" s="32">
        <f t="shared" si="51"/>
        <v>452</v>
      </c>
      <c r="C465" s="50">
        <f t="shared" si="52"/>
        <v>52480</v>
      </c>
      <c r="D465" s="4">
        <f t="shared" si="48"/>
        <v>42.742106240000005</v>
      </c>
      <c r="E465" s="4">
        <f aca="true" t="shared" si="54" ref="E464:E500">IF(B465="","",ROUND(I464*$D$6/12,8))</f>
        <v>5.47755382</v>
      </c>
      <c r="F465" s="4">
        <f t="shared" si="49"/>
        <v>48.21966006</v>
      </c>
      <c r="G465" s="39"/>
      <c r="H465" s="4">
        <f t="shared" si="50"/>
        <v>0</v>
      </c>
      <c r="I465" s="4">
        <f t="shared" si="53"/>
        <v>1271.870811179998</v>
      </c>
      <c r="J465" s="40"/>
      <c r="K465" s="36"/>
      <c r="L465" s="1"/>
    </row>
    <row r="466" spans="1:12" ht="12.75">
      <c r="A466" s="32"/>
      <c r="B466" s="32">
        <f t="shared" si="51"/>
        <v>453</v>
      </c>
      <c r="C466" s="50">
        <f t="shared" si="52"/>
        <v>52510</v>
      </c>
      <c r="D466" s="4">
        <f t="shared" si="48"/>
        <v>42.92019835</v>
      </c>
      <c r="E466" s="4">
        <f t="shared" si="54"/>
        <v>5.29946171</v>
      </c>
      <c r="F466" s="4">
        <f t="shared" si="49"/>
        <v>48.21966006</v>
      </c>
      <c r="G466" s="39"/>
      <c r="H466" s="4">
        <f t="shared" si="50"/>
        <v>0</v>
      </c>
      <c r="I466" s="4">
        <f t="shared" si="53"/>
        <v>1228.9506128299981</v>
      </c>
      <c r="J466" s="40"/>
      <c r="K466" s="36"/>
      <c r="L466" s="1"/>
    </row>
    <row r="467" spans="1:12" ht="12.75">
      <c r="A467" s="32"/>
      <c r="B467" s="32">
        <f t="shared" si="51"/>
        <v>454</v>
      </c>
      <c r="C467" s="50">
        <f t="shared" si="52"/>
        <v>52541</v>
      </c>
      <c r="D467" s="4">
        <f t="shared" si="48"/>
        <v>43.09903251</v>
      </c>
      <c r="E467" s="4">
        <f t="shared" si="54"/>
        <v>5.12062755</v>
      </c>
      <c r="F467" s="4">
        <f t="shared" si="49"/>
        <v>48.21966006</v>
      </c>
      <c r="G467" s="39"/>
      <c r="H467" s="4">
        <f t="shared" si="50"/>
        <v>0</v>
      </c>
      <c r="I467" s="4">
        <f t="shared" si="53"/>
        <v>1185.8515803199982</v>
      </c>
      <c r="J467" s="40"/>
      <c r="K467" s="36"/>
      <c r="L467" s="1"/>
    </row>
    <row r="468" spans="1:12" ht="12.75">
      <c r="A468" s="32"/>
      <c r="B468" s="32">
        <f t="shared" si="51"/>
        <v>455</v>
      </c>
      <c r="C468" s="50">
        <f t="shared" si="52"/>
        <v>52571</v>
      </c>
      <c r="D468" s="4">
        <f t="shared" si="48"/>
        <v>43.27861181</v>
      </c>
      <c r="E468" s="4">
        <f t="shared" si="54"/>
        <v>4.94104825</v>
      </c>
      <c r="F468" s="4">
        <f t="shared" si="49"/>
        <v>48.21966006</v>
      </c>
      <c r="G468" s="39"/>
      <c r="H468" s="4">
        <f t="shared" si="50"/>
        <v>0</v>
      </c>
      <c r="I468" s="4">
        <f t="shared" si="53"/>
        <v>1142.5729685099982</v>
      </c>
      <c r="J468" s="40"/>
      <c r="K468" s="36"/>
      <c r="L468" s="1"/>
    </row>
    <row r="469" spans="1:12" ht="12.75">
      <c r="A469" s="32"/>
      <c r="B469" s="32">
        <f t="shared" si="51"/>
        <v>456</v>
      </c>
      <c r="C469" s="50">
        <f t="shared" si="52"/>
        <v>52602</v>
      </c>
      <c r="D469" s="4">
        <f t="shared" si="48"/>
        <v>43.45893936</v>
      </c>
      <c r="E469" s="4">
        <f t="shared" si="54"/>
        <v>4.7607207</v>
      </c>
      <c r="F469" s="4">
        <f t="shared" si="49"/>
        <v>48.21966006</v>
      </c>
      <c r="G469" s="39"/>
      <c r="H469" s="4">
        <f t="shared" si="50"/>
        <v>0</v>
      </c>
      <c r="I469" s="4">
        <f t="shared" si="53"/>
        <v>1099.1140291499983</v>
      </c>
      <c r="J469" s="40"/>
      <c r="K469" s="36"/>
      <c r="L469" s="1"/>
    </row>
    <row r="470" spans="1:12" ht="12.75">
      <c r="A470" s="32"/>
      <c r="B470" s="32">
        <f t="shared" si="51"/>
        <v>457</v>
      </c>
      <c r="C470" s="50">
        <f t="shared" si="52"/>
        <v>52633</v>
      </c>
      <c r="D470" s="4">
        <f t="shared" si="48"/>
        <v>43.64001827</v>
      </c>
      <c r="E470" s="4">
        <f t="shared" si="54"/>
        <v>4.57964179</v>
      </c>
      <c r="F470" s="4">
        <f t="shared" si="49"/>
        <v>48.21966006</v>
      </c>
      <c r="G470" s="39"/>
      <c r="H470" s="4">
        <f t="shared" si="50"/>
        <v>0</v>
      </c>
      <c r="I470" s="4">
        <f t="shared" si="53"/>
        <v>1055.4740108799983</v>
      </c>
      <c r="J470" s="40"/>
      <c r="K470" s="36"/>
      <c r="L470" s="1"/>
    </row>
    <row r="471" spans="1:12" ht="12.75">
      <c r="A471" s="32"/>
      <c r="B471" s="32">
        <f t="shared" si="51"/>
        <v>458</v>
      </c>
      <c r="C471" s="50">
        <f t="shared" si="52"/>
        <v>52662</v>
      </c>
      <c r="D471" s="4">
        <f t="shared" si="48"/>
        <v>43.82185168</v>
      </c>
      <c r="E471" s="4">
        <f t="shared" si="54"/>
        <v>4.39780838</v>
      </c>
      <c r="F471" s="4">
        <f t="shared" si="49"/>
        <v>48.21966006</v>
      </c>
      <c r="G471" s="39"/>
      <c r="H471" s="4">
        <f t="shared" si="50"/>
        <v>0</v>
      </c>
      <c r="I471" s="4">
        <f t="shared" si="53"/>
        <v>1011.6521591999983</v>
      </c>
      <c r="J471" s="40"/>
      <c r="K471" s="36"/>
      <c r="L471" s="1"/>
    </row>
    <row r="472" spans="1:12" ht="12.75">
      <c r="A472" s="32"/>
      <c r="B472" s="32">
        <f t="shared" si="51"/>
        <v>459</v>
      </c>
      <c r="C472" s="50">
        <f t="shared" si="52"/>
        <v>52693</v>
      </c>
      <c r="D472" s="4">
        <f t="shared" si="48"/>
        <v>44.00444273</v>
      </c>
      <c r="E472" s="4">
        <f t="shared" si="54"/>
        <v>4.21521733</v>
      </c>
      <c r="F472" s="4">
        <f t="shared" si="49"/>
        <v>48.21966006</v>
      </c>
      <c r="G472" s="39"/>
      <c r="H472" s="4">
        <f t="shared" si="50"/>
        <v>0</v>
      </c>
      <c r="I472" s="4">
        <f t="shared" si="53"/>
        <v>967.6477164699983</v>
      </c>
      <c r="J472" s="40"/>
      <c r="K472" s="36"/>
      <c r="L472" s="1"/>
    </row>
    <row r="473" spans="1:12" ht="12.75">
      <c r="A473" s="32"/>
      <c r="B473" s="32">
        <f t="shared" si="51"/>
        <v>460</v>
      </c>
      <c r="C473" s="50">
        <f t="shared" si="52"/>
        <v>52723</v>
      </c>
      <c r="D473" s="4">
        <f t="shared" si="48"/>
        <v>44.18779457</v>
      </c>
      <c r="E473" s="4">
        <f t="shared" si="54"/>
        <v>4.03186549</v>
      </c>
      <c r="F473" s="4">
        <f t="shared" si="49"/>
        <v>48.21966006</v>
      </c>
      <c r="G473" s="39"/>
      <c r="H473" s="4">
        <f t="shared" si="50"/>
        <v>0</v>
      </c>
      <c r="I473" s="4">
        <f t="shared" si="53"/>
        <v>923.4599218999982</v>
      </c>
      <c r="J473" s="40"/>
      <c r="K473" s="36"/>
      <c r="L473" s="1"/>
    </row>
    <row r="474" spans="1:12" ht="12.75">
      <c r="A474" s="32"/>
      <c r="B474" s="32">
        <f t="shared" si="51"/>
        <v>461</v>
      </c>
      <c r="C474" s="50">
        <f t="shared" si="52"/>
        <v>52754</v>
      </c>
      <c r="D474" s="4">
        <f t="shared" si="48"/>
        <v>44.371910390000004</v>
      </c>
      <c r="E474" s="4">
        <f t="shared" si="54"/>
        <v>3.84774967</v>
      </c>
      <c r="F474" s="4">
        <f t="shared" si="49"/>
        <v>48.21966006</v>
      </c>
      <c r="G474" s="39"/>
      <c r="H474" s="4">
        <f t="shared" si="50"/>
        <v>0</v>
      </c>
      <c r="I474" s="4">
        <f t="shared" si="53"/>
        <v>879.0880115099982</v>
      </c>
      <c r="J474" s="40"/>
      <c r="K474" s="36"/>
      <c r="L474" s="1"/>
    </row>
    <row r="475" spans="1:12" ht="12.75">
      <c r="A475" s="32"/>
      <c r="B475" s="32">
        <f t="shared" si="51"/>
        <v>462</v>
      </c>
      <c r="C475" s="50">
        <f t="shared" si="52"/>
        <v>52784</v>
      </c>
      <c r="D475" s="4">
        <f t="shared" si="48"/>
        <v>44.55679335</v>
      </c>
      <c r="E475" s="4">
        <f t="shared" si="54"/>
        <v>3.66286671</v>
      </c>
      <c r="F475" s="4">
        <f t="shared" si="49"/>
        <v>48.21966006</v>
      </c>
      <c r="G475" s="39"/>
      <c r="H475" s="4">
        <f t="shared" si="50"/>
        <v>0</v>
      </c>
      <c r="I475" s="4">
        <f t="shared" si="53"/>
        <v>834.5312181599982</v>
      </c>
      <c r="J475" s="40"/>
      <c r="K475" s="36"/>
      <c r="L475" s="1"/>
    </row>
    <row r="476" spans="1:12" ht="12.75">
      <c r="A476" s="32"/>
      <c r="B476" s="32">
        <f t="shared" si="51"/>
        <v>463</v>
      </c>
      <c r="C476" s="50">
        <f t="shared" si="52"/>
        <v>52815</v>
      </c>
      <c r="D476" s="4">
        <f t="shared" si="48"/>
        <v>44.742446650000005</v>
      </c>
      <c r="E476" s="4">
        <f t="shared" si="54"/>
        <v>3.47721341</v>
      </c>
      <c r="F476" s="4">
        <f t="shared" si="49"/>
        <v>48.21966006</v>
      </c>
      <c r="G476" s="39"/>
      <c r="H476" s="4">
        <f t="shared" si="50"/>
        <v>0</v>
      </c>
      <c r="I476" s="4">
        <f t="shared" si="53"/>
        <v>789.7887715099981</v>
      </c>
      <c r="J476" s="40"/>
      <c r="K476" s="36"/>
      <c r="L476" s="1"/>
    </row>
    <row r="477" spans="1:12" ht="12.75">
      <c r="A477" s="32"/>
      <c r="B477" s="32">
        <f t="shared" si="51"/>
        <v>464</v>
      </c>
      <c r="C477" s="50">
        <f t="shared" si="52"/>
        <v>52846</v>
      </c>
      <c r="D477" s="4">
        <f t="shared" si="48"/>
        <v>44.92887351</v>
      </c>
      <c r="E477" s="4">
        <f t="shared" si="54"/>
        <v>3.29078655</v>
      </c>
      <c r="F477" s="4">
        <f t="shared" si="49"/>
        <v>48.21966006</v>
      </c>
      <c r="G477" s="39"/>
      <c r="H477" s="4">
        <f t="shared" si="50"/>
        <v>0</v>
      </c>
      <c r="I477" s="4">
        <f t="shared" si="53"/>
        <v>744.8598979999981</v>
      </c>
      <c r="J477" s="40"/>
      <c r="K477" s="36"/>
      <c r="L477" s="1"/>
    </row>
    <row r="478" spans="1:12" ht="12.75">
      <c r="A478" s="32"/>
      <c r="B478" s="32">
        <f t="shared" si="51"/>
        <v>465</v>
      </c>
      <c r="C478" s="50">
        <f t="shared" si="52"/>
        <v>52876</v>
      </c>
      <c r="D478" s="4">
        <f t="shared" si="48"/>
        <v>45.11607715</v>
      </c>
      <c r="E478" s="4">
        <f t="shared" si="54"/>
        <v>3.10358291</v>
      </c>
      <c r="F478" s="4">
        <f t="shared" si="49"/>
        <v>48.21966006</v>
      </c>
      <c r="G478" s="39"/>
      <c r="H478" s="4">
        <f t="shared" si="50"/>
        <v>0</v>
      </c>
      <c r="I478" s="4">
        <f t="shared" si="53"/>
        <v>699.7438208499981</v>
      </c>
      <c r="J478" s="40"/>
      <c r="K478" s="36"/>
      <c r="L478" s="1"/>
    </row>
    <row r="479" spans="1:12" ht="12.75">
      <c r="A479" s="32"/>
      <c r="B479" s="32">
        <f t="shared" si="51"/>
        <v>466</v>
      </c>
      <c r="C479" s="50">
        <f t="shared" si="52"/>
        <v>52907</v>
      </c>
      <c r="D479" s="4">
        <f t="shared" si="48"/>
        <v>45.30406081</v>
      </c>
      <c r="E479" s="4">
        <f t="shared" si="54"/>
        <v>2.91559925</v>
      </c>
      <c r="F479" s="4">
        <f t="shared" si="49"/>
        <v>48.21966006</v>
      </c>
      <c r="G479" s="39"/>
      <c r="H479" s="4">
        <f t="shared" si="50"/>
        <v>0</v>
      </c>
      <c r="I479" s="4">
        <f t="shared" si="53"/>
        <v>654.4397600399981</v>
      </c>
      <c r="J479" s="40"/>
      <c r="K479" s="36"/>
      <c r="L479" s="1"/>
    </row>
    <row r="480" spans="1:12" ht="12.75">
      <c r="A480" s="32"/>
      <c r="B480" s="32">
        <f t="shared" si="51"/>
        <v>467</v>
      </c>
      <c r="C480" s="50">
        <f t="shared" si="52"/>
        <v>52937</v>
      </c>
      <c r="D480" s="4">
        <f t="shared" si="48"/>
        <v>45.49282773</v>
      </c>
      <c r="E480" s="4">
        <f t="shared" si="54"/>
        <v>2.72683233</v>
      </c>
      <c r="F480" s="4">
        <f t="shared" si="49"/>
        <v>48.21966006</v>
      </c>
      <c r="G480" s="39"/>
      <c r="H480" s="4">
        <f t="shared" si="50"/>
        <v>0</v>
      </c>
      <c r="I480" s="4">
        <f t="shared" si="53"/>
        <v>608.946932309998</v>
      </c>
      <c r="J480" s="40"/>
      <c r="K480" s="36"/>
      <c r="L480" s="1"/>
    </row>
    <row r="481" spans="1:12" ht="12.75">
      <c r="A481" s="32"/>
      <c r="B481" s="32">
        <f t="shared" si="51"/>
        <v>468</v>
      </c>
      <c r="C481" s="50">
        <f t="shared" si="52"/>
        <v>52968</v>
      </c>
      <c r="D481" s="4">
        <f t="shared" si="48"/>
        <v>45.68238118</v>
      </c>
      <c r="E481" s="4">
        <f t="shared" si="54"/>
        <v>2.53727888</v>
      </c>
      <c r="F481" s="4">
        <f t="shared" si="49"/>
        <v>48.21966006</v>
      </c>
      <c r="G481" s="39"/>
      <c r="H481" s="4">
        <f t="shared" si="50"/>
        <v>0</v>
      </c>
      <c r="I481" s="4">
        <f t="shared" si="53"/>
        <v>563.264551129998</v>
      </c>
      <c r="J481" s="40"/>
      <c r="K481" s="36"/>
      <c r="L481" s="1"/>
    </row>
    <row r="482" spans="1:12" ht="12.75">
      <c r="A482" s="32"/>
      <c r="B482" s="32">
        <f t="shared" si="51"/>
        <v>469</v>
      </c>
      <c r="C482" s="50">
        <f t="shared" si="52"/>
        <v>52999</v>
      </c>
      <c r="D482" s="4">
        <f t="shared" si="48"/>
        <v>45.872724430000005</v>
      </c>
      <c r="E482" s="4">
        <f t="shared" si="54"/>
        <v>2.34693563</v>
      </c>
      <c r="F482" s="4">
        <f t="shared" si="49"/>
        <v>48.21966006</v>
      </c>
      <c r="G482" s="39"/>
      <c r="H482" s="4">
        <f t="shared" si="50"/>
        <v>0</v>
      </c>
      <c r="I482" s="4">
        <f t="shared" si="53"/>
        <v>517.3918266999981</v>
      </c>
      <c r="J482" s="40"/>
      <c r="K482" s="36"/>
      <c r="L482" s="1"/>
    </row>
    <row r="483" spans="1:12" ht="12.75">
      <c r="A483" s="32"/>
      <c r="B483" s="32">
        <f t="shared" si="51"/>
        <v>470</v>
      </c>
      <c r="C483" s="50">
        <f t="shared" si="52"/>
        <v>53027</v>
      </c>
      <c r="D483" s="4">
        <f t="shared" si="48"/>
        <v>46.06386078</v>
      </c>
      <c r="E483" s="4">
        <f t="shared" si="54"/>
        <v>2.15579928</v>
      </c>
      <c r="F483" s="4">
        <f t="shared" si="49"/>
        <v>48.21966006</v>
      </c>
      <c r="G483" s="39"/>
      <c r="H483" s="4">
        <f t="shared" si="50"/>
        <v>0</v>
      </c>
      <c r="I483" s="4">
        <f t="shared" si="53"/>
        <v>471.32796591999806</v>
      </c>
      <c r="J483" s="40"/>
      <c r="K483" s="36"/>
      <c r="L483" s="1"/>
    </row>
    <row r="484" spans="1:12" ht="12.75">
      <c r="A484" s="32"/>
      <c r="B484" s="32">
        <f t="shared" si="51"/>
        <v>471</v>
      </c>
      <c r="C484" s="50">
        <f t="shared" si="52"/>
        <v>53058</v>
      </c>
      <c r="D484" s="4">
        <f t="shared" si="48"/>
        <v>46.25579354</v>
      </c>
      <c r="E484" s="4">
        <f t="shared" si="54"/>
        <v>1.96386652</v>
      </c>
      <c r="F484" s="4">
        <f t="shared" si="49"/>
        <v>48.21966006</v>
      </c>
      <c r="G484" s="39"/>
      <c r="H484" s="4">
        <f t="shared" si="50"/>
        <v>0</v>
      </c>
      <c r="I484" s="4">
        <f t="shared" si="53"/>
        <v>425.07217237999805</v>
      </c>
      <c r="J484" s="40"/>
      <c r="K484" s="36"/>
      <c r="L484" s="1"/>
    </row>
    <row r="485" spans="1:12" ht="12.75">
      <c r="A485" s="32"/>
      <c r="B485" s="32">
        <f t="shared" si="51"/>
        <v>472</v>
      </c>
      <c r="C485" s="50">
        <f t="shared" si="52"/>
        <v>53088</v>
      </c>
      <c r="D485" s="4">
        <f t="shared" si="48"/>
        <v>46.44852601</v>
      </c>
      <c r="E485" s="4">
        <f t="shared" si="54"/>
        <v>1.77113405</v>
      </c>
      <c r="F485" s="4">
        <f t="shared" si="49"/>
        <v>48.21966006</v>
      </c>
      <c r="G485" s="39"/>
      <c r="H485" s="4">
        <f t="shared" si="50"/>
        <v>0</v>
      </c>
      <c r="I485" s="4">
        <f t="shared" si="53"/>
        <v>378.623646369998</v>
      </c>
      <c r="J485" s="40"/>
      <c r="K485" s="36"/>
      <c r="L485" s="1"/>
    </row>
    <row r="486" spans="1:12" ht="12.75">
      <c r="A486" s="32"/>
      <c r="B486" s="32">
        <f t="shared" si="51"/>
        <v>473</v>
      </c>
      <c r="C486" s="50">
        <f t="shared" si="52"/>
        <v>53119</v>
      </c>
      <c r="D486" s="4">
        <f t="shared" si="48"/>
        <v>46.64206153</v>
      </c>
      <c r="E486" s="4">
        <f t="shared" si="54"/>
        <v>1.57759853</v>
      </c>
      <c r="F486" s="4">
        <f t="shared" si="49"/>
        <v>48.21966006</v>
      </c>
      <c r="G486" s="39"/>
      <c r="H486" s="4">
        <f t="shared" si="50"/>
        <v>0</v>
      </c>
      <c r="I486" s="4">
        <f t="shared" si="53"/>
        <v>331.98158483999805</v>
      </c>
      <c r="J486" s="40"/>
      <c r="K486" s="36"/>
      <c r="L486" s="1"/>
    </row>
    <row r="487" spans="1:12" ht="12.75">
      <c r="A487" s="32"/>
      <c r="B487" s="32">
        <f t="shared" si="51"/>
        <v>474</v>
      </c>
      <c r="C487" s="50">
        <f t="shared" si="52"/>
        <v>53149</v>
      </c>
      <c r="D487" s="4">
        <f t="shared" si="48"/>
        <v>46.83640346</v>
      </c>
      <c r="E487" s="4">
        <f t="shared" si="54"/>
        <v>1.3832566</v>
      </c>
      <c r="F487" s="4">
        <f t="shared" si="49"/>
        <v>48.21966006</v>
      </c>
      <c r="G487" s="39"/>
      <c r="H487" s="4">
        <f t="shared" si="50"/>
        <v>0</v>
      </c>
      <c r="I487" s="4">
        <f t="shared" si="53"/>
        <v>285.14518137999806</v>
      </c>
      <c r="J487" s="40"/>
      <c r="K487" s="36"/>
      <c r="L487" s="1"/>
    </row>
    <row r="488" spans="1:12" ht="12.75">
      <c r="A488" s="32"/>
      <c r="B488" s="32">
        <f t="shared" si="51"/>
        <v>475</v>
      </c>
      <c r="C488" s="50">
        <f t="shared" si="52"/>
        <v>53180</v>
      </c>
      <c r="D488" s="4">
        <f t="shared" si="48"/>
        <v>47.03155514</v>
      </c>
      <c r="E488" s="4">
        <f t="shared" si="54"/>
        <v>1.18810492</v>
      </c>
      <c r="F488" s="4">
        <f t="shared" si="49"/>
        <v>48.21966006</v>
      </c>
      <c r="G488" s="39"/>
      <c r="H488" s="4">
        <f t="shared" si="50"/>
        <v>0</v>
      </c>
      <c r="I488" s="4">
        <f t="shared" si="53"/>
        <v>238.11362623999807</v>
      </c>
      <c r="J488" s="40"/>
      <c r="K488" s="36"/>
      <c r="L488" s="1"/>
    </row>
    <row r="489" spans="1:12" ht="12.75">
      <c r="A489" s="32"/>
      <c r="B489" s="32">
        <f t="shared" si="51"/>
        <v>476</v>
      </c>
      <c r="C489" s="50">
        <f t="shared" si="52"/>
        <v>53211</v>
      </c>
      <c r="D489" s="4">
        <f t="shared" si="48"/>
        <v>47.22751995</v>
      </c>
      <c r="E489" s="4">
        <f t="shared" si="54"/>
        <v>0.99214011</v>
      </c>
      <c r="F489" s="4">
        <f t="shared" si="49"/>
        <v>48.21966006</v>
      </c>
      <c r="G489" s="39"/>
      <c r="H489" s="4">
        <f t="shared" si="50"/>
        <v>0</v>
      </c>
      <c r="I489" s="4">
        <f t="shared" si="53"/>
        <v>190.88610628999805</v>
      </c>
      <c r="J489" s="40"/>
      <c r="K489" s="36"/>
      <c r="L489" s="1"/>
    </row>
    <row r="490" spans="1:12" ht="12.75">
      <c r="A490" s="32"/>
      <c r="B490" s="32">
        <f t="shared" si="51"/>
        <v>477</v>
      </c>
      <c r="C490" s="50">
        <f t="shared" si="52"/>
        <v>53241</v>
      </c>
      <c r="D490" s="4">
        <f t="shared" si="48"/>
        <v>47.42430128</v>
      </c>
      <c r="E490" s="4">
        <f t="shared" si="54"/>
        <v>0.79535878</v>
      </c>
      <c r="F490" s="4">
        <f t="shared" si="49"/>
        <v>48.21966006</v>
      </c>
      <c r="G490" s="39"/>
      <c r="H490" s="4">
        <f t="shared" si="50"/>
        <v>0</v>
      </c>
      <c r="I490" s="4">
        <f t="shared" si="53"/>
        <v>143.46180500999805</v>
      </c>
      <c r="J490" s="40"/>
      <c r="K490" s="36"/>
      <c r="L490" s="1"/>
    </row>
    <row r="491" spans="1:12" ht="12.75">
      <c r="A491" s="32"/>
      <c r="B491" s="32">
        <f t="shared" si="51"/>
        <v>478</v>
      </c>
      <c r="C491" s="50">
        <f t="shared" si="52"/>
        <v>53272</v>
      </c>
      <c r="D491" s="4">
        <f t="shared" si="48"/>
        <v>47.62190254</v>
      </c>
      <c r="E491" s="4">
        <f t="shared" si="54"/>
        <v>0.59775752</v>
      </c>
      <c r="F491" s="4">
        <f t="shared" si="49"/>
        <v>48.21966006</v>
      </c>
      <c r="G491" s="39"/>
      <c r="H491" s="4">
        <f t="shared" si="50"/>
        <v>0</v>
      </c>
      <c r="I491" s="4">
        <f t="shared" si="53"/>
        <v>95.83990246999804</v>
      </c>
      <c r="J491" s="40"/>
      <c r="K491" s="36"/>
      <c r="L491" s="1"/>
    </row>
    <row r="492" spans="1:12" ht="12.75">
      <c r="A492" s="32"/>
      <c r="B492" s="32">
        <f t="shared" si="51"/>
        <v>479</v>
      </c>
      <c r="C492" s="50">
        <f t="shared" si="52"/>
        <v>53302</v>
      </c>
      <c r="D492" s="4">
        <f t="shared" si="48"/>
        <v>47.82032713</v>
      </c>
      <c r="E492" s="4">
        <f t="shared" si="54"/>
        <v>0.39933293</v>
      </c>
      <c r="F492" s="4">
        <f t="shared" si="49"/>
        <v>48.21966006</v>
      </c>
      <c r="G492" s="39"/>
      <c r="H492" s="4">
        <f t="shared" si="50"/>
        <v>0</v>
      </c>
      <c r="I492" s="4">
        <f t="shared" si="53"/>
        <v>48.019575339998035</v>
      </c>
      <c r="J492" s="40"/>
      <c r="K492" s="36"/>
      <c r="L492" s="1"/>
    </row>
    <row r="493" spans="1:12" ht="12.75">
      <c r="A493" s="32"/>
      <c r="B493" s="32">
        <f t="shared" si="51"/>
        <v>480</v>
      </c>
      <c r="C493" s="50">
        <f t="shared" si="52"/>
        <v>53333</v>
      </c>
      <c r="D493" s="4">
        <f t="shared" si="48"/>
        <v>48.019575339998035</v>
      </c>
      <c r="E493" s="4">
        <f t="shared" si="54"/>
        <v>0.20008156</v>
      </c>
      <c r="F493" s="4">
        <f t="shared" si="49"/>
        <v>48.219656899998036</v>
      </c>
      <c r="G493" s="39"/>
      <c r="H493" s="4">
        <f t="shared" si="50"/>
        <v>0</v>
      </c>
      <c r="I493" s="4">
        <f t="shared" si="53"/>
        <v>0</v>
      </c>
      <c r="J493" s="40"/>
      <c r="K493" s="36"/>
      <c r="L493" s="1"/>
    </row>
    <row r="494" spans="1:12" ht="12.75">
      <c r="A494" s="32"/>
      <c r="B494" s="32">
        <f t="shared" si="51"/>
      </c>
      <c r="C494" s="50">
        <f t="shared" si="52"/>
      </c>
      <c r="D494" s="4">
        <f t="shared" si="48"/>
      </c>
      <c r="E494" s="4">
        <f t="shared" si="54"/>
      </c>
      <c r="F494" s="4">
        <f t="shared" si="49"/>
      </c>
      <c r="G494" s="39"/>
      <c r="H494" s="4">
        <f t="shared" si="50"/>
      </c>
      <c r="I494" s="4">
        <f t="shared" si="53"/>
      </c>
      <c r="J494" s="40"/>
      <c r="K494" s="36"/>
      <c r="L494" s="1"/>
    </row>
    <row r="495" spans="1:12" ht="12.75">
      <c r="A495" s="32"/>
      <c r="B495" s="32">
        <f t="shared" si="51"/>
      </c>
      <c r="C495" s="50">
        <f t="shared" si="52"/>
      </c>
      <c r="D495" s="4">
        <f t="shared" si="48"/>
      </c>
      <c r="E495" s="4">
        <f t="shared" si="54"/>
      </c>
      <c r="F495" s="4">
        <f t="shared" si="49"/>
      </c>
      <c r="G495" s="39"/>
      <c r="H495" s="4">
        <f t="shared" si="50"/>
      </c>
      <c r="I495" s="4">
        <f t="shared" si="53"/>
      </c>
      <c r="J495" s="40"/>
      <c r="K495" s="36"/>
      <c r="L495" s="1"/>
    </row>
    <row r="496" spans="1:12" ht="12.75">
      <c r="A496" s="32"/>
      <c r="B496" s="32">
        <f t="shared" si="51"/>
      </c>
      <c r="C496" s="50">
        <f t="shared" si="52"/>
      </c>
      <c r="D496" s="4">
        <f t="shared" si="48"/>
      </c>
      <c r="E496" s="4">
        <f t="shared" si="54"/>
      </c>
      <c r="F496" s="4">
        <f t="shared" si="49"/>
      </c>
      <c r="G496" s="39"/>
      <c r="H496" s="4">
        <f t="shared" si="50"/>
      </c>
      <c r="I496" s="4">
        <f t="shared" si="53"/>
      </c>
      <c r="J496" s="40"/>
      <c r="K496" s="36"/>
      <c r="L496" s="1"/>
    </row>
    <row r="497" spans="1:12" ht="12.75">
      <c r="A497" s="32"/>
      <c r="B497" s="32">
        <f t="shared" si="51"/>
      </c>
      <c r="C497" s="50">
        <f t="shared" si="52"/>
      </c>
      <c r="D497" s="4">
        <f t="shared" si="48"/>
      </c>
      <c r="E497" s="4">
        <f t="shared" si="54"/>
      </c>
      <c r="F497" s="4">
        <f t="shared" si="49"/>
      </c>
      <c r="G497" s="39"/>
      <c r="H497" s="4">
        <f t="shared" si="50"/>
      </c>
      <c r="I497" s="4">
        <f t="shared" si="53"/>
      </c>
      <c r="J497" s="40"/>
      <c r="K497" s="36"/>
      <c r="L497" s="1"/>
    </row>
    <row r="498" spans="1:12" ht="12.75">
      <c r="A498" s="32"/>
      <c r="B498" s="32">
        <f t="shared" si="51"/>
      </c>
      <c r="C498" s="50">
        <f t="shared" si="52"/>
      </c>
      <c r="D498" s="4">
        <f t="shared" si="48"/>
      </c>
      <c r="E498" s="4">
        <f t="shared" si="54"/>
      </c>
      <c r="F498" s="4">
        <f t="shared" si="49"/>
      </c>
      <c r="G498" s="39"/>
      <c r="H498" s="4">
        <f t="shared" si="50"/>
      </c>
      <c r="I498" s="4">
        <f t="shared" si="53"/>
      </c>
      <c r="J498" s="40"/>
      <c r="K498" s="36"/>
      <c r="L498" s="1"/>
    </row>
    <row r="499" spans="1:12" ht="12.75">
      <c r="A499" s="32"/>
      <c r="B499" s="32">
        <f t="shared" si="51"/>
      </c>
      <c r="C499" s="50">
        <f t="shared" si="52"/>
      </c>
      <c r="D499" s="4">
        <f t="shared" si="48"/>
      </c>
      <c r="E499" s="4">
        <f t="shared" si="54"/>
      </c>
      <c r="F499" s="4">
        <f t="shared" si="49"/>
      </c>
      <c r="G499" s="39"/>
      <c r="H499" s="4">
        <f t="shared" si="50"/>
      </c>
      <c r="I499" s="4">
        <f t="shared" si="53"/>
      </c>
      <c r="J499" s="40"/>
      <c r="K499" s="36"/>
      <c r="L499" s="1"/>
    </row>
    <row r="500" spans="1:12" ht="12.75">
      <c r="A500" s="32"/>
      <c r="B500" s="32">
        <f t="shared" si="51"/>
      </c>
      <c r="C500" s="50">
        <f t="shared" si="52"/>
      </c>
      <c r="D500" s="4">
        <f t="shared" si="48"/>
      </c>
      <c r="E500" s="4">
        <f t="shared" si="54"/>
      </c>
      <c r="F500" s="4">
        <f t="shared" si="49"/>
      </c>
      <c r="G500" s="39"/>
      <c r="H500" s="4">
        <f t="shared" si="50"/>
      </c>
      <c r="I500" s="4">
        <f t="shared" si="53"/>
      </c>
      <c r="J500" s="40"/>
      <c r="K500" s="36"/>
      <c r="L500" s="1"/>
    </row>
  </sheetData>
  <sheetProtection/>
  <mergeCells count="3">
    <mergeCell ref="D2:I2"/>
    <mergeCell ref="B2:C2"/>
    <mergeCell ref="B3:C3"/>
  </mergeCells>
  <conditionalFormatting sqref="L14:IV14 A14">
    <cfRule type="cellIs" priority="1" dxfId="0" operator="greaterThan" stopIfTrue="1">
      <formula>-1000000</formula>
    </cfRule>
  </conditionalFormatting>
  <conditionalFormatting sqref="F490:K490 F492:K492 F486:K486 F488:K488 F480:K480 A28 F494:K494 F496:K496 F498:K498 F500:K500 F484:K484 F482:K482 F40:K40 F44:K44 F46:K46 F48:K48 F62:K62 F64:K64 F66:K66 F68:K68 F70:K70 F72:K72 F74:K74 F76:K76 F78:K78 F80:K80 F82:K82 F84:K84 F86:K86 F88:K88 F90:K90 F92:K92 F94:K94 F96:K96 F98:K98 F100:K100 F148:K148 F142:K142 F144:K144 F146:K146 F150:K150 F140:K140 F136:K136 F152:K152 F154:K154 F156:K156 F158:K158 F160:K160 F162:K162 F164:K164 F166:K166 F168:K168 F170:K170 F172:K172 F174:K174 F176:K176 F178:K178 F180:K180 F182:K182 F184:K184 F186:K186 F188:K188 F190:K190 F192:K192 F194:K194 F196:K196 F198:K198 F200:K200 F202:K202 F204:K204 F206:K206 F208:K208 F210:K210 F212:K212 F214:K214 F216:K216 F218:K218 F220:K220 F222:K222 F224:K224 F226:K226 F228:K228 F230:K230 F232:K232 F234:K234 F236:K236 F238:K238 F240:K240 F242:K242 F244:K244 F246:K246 F248:K248 F250:K250 F252:K252 F254:K254 F256:K256 F258:K258 F260:K260 F262:K262 F264:K264 F266:K266 F268:K268 F270:K270 F272:K272 F274:K274 F276:K276 F278:K278 F280:K280 F282:K282 F284:K284 F286:K286 F288:K288 F290:K290 F292:K292 F294:K294 F296:K296 F298:K298 F300:K300 F302:K302 F304:K304 F306:K306 F308:K308 F310:K310 F312:K312 F314:K314 F316:K316 F318:K318 F320:K320 F322:K322 F324:K324 F326:K326 F330:K330 F328:K328 F332:K332 F334:K334 F336:K336 F338:K338 F340:K340 F342:K342 F344:K344 F346:K346 F348:K348 F350:K350 F352:K352 F354:K354 F356:K356 F358:K358 F360:K360 F362:K362 F364:K364 F366:K366 F368:K368 F370:K370 F372:K372 F374:K374 F376:K376 F378:K378 F380:K380 F382:K382 F384:K384 F386:K386 F388:K388 F390:K390 F392:K392 F394:K394 F396:K396 F398:K398 F400:K400 F402:K402 F404:K404 F406:K406 F408:K408 F410:K410 F412:K412 F416:K416 F414:K414 F418:K418 F420:K420 F422:K422 F424:K424 F426:K426 F428:K428 F430:K430 F432:K432 F434:K434 F436:K436 F438:K438 F440:K440 F442:K442 F444:K444 F446:K446 F448:K448 F450:K450 F452:K452 F454:K454 F456:K456 F458:K458 F460:K460 F462:K462 F464:K464 F466:K466 F468:K468 F470:K470 F472:K472 F474:K474 F476:K476 F478:K478 B478:D478 B476:D476 B474:D474 B472:D472 B470:D470 B468:D468 B466:D466 B464:D464 B462:D462 B460:D460 B458:D458 B456:D456 B454:D454 B452:D452 B450:D450 B448:D448 B446:D446 B444:D444 B442:D442 B440:D440 B438:D438 B436:D436 B434:D434 B432:D432 B430:D430 B428:D428 B426:D426 B424:D424 B422:D422 B420:D420 B418:D418 B414:D414 B416:D416 B412:D412 B410:D410 B408:D408 B406:D406 B404:D404 B402:D402 B400:D400 B398:D398 B396:D396 B394:D394 B392:D392 B390:D390 B388:D388 B386:D386 B384:D384 B382:D382 B380:D380 B378:D378 B376:D376 B374:D374 B372:D372 B370:D370 B368:D368 B366:D366 B364:D364 B362:D362 B360:D360 B358:D358 B356:D356 B354:D354 B352:D352 B350:D350 B348:D348 B346:D346 B344:D344 B342:D342 B340:D340 B338:D338 B336:D336 B334:D334 B332:D332 B328:D328 B330:D330 B326:D326 B324:D324 B322:D322 B320:D320 B318:D318 B316:D316 B314:D314 B312:D312 B310:D310 B308:D308 B306:D306 B304:D304 B302:D302 B300:D300 B298:D298 B296:D296 B294:D294 B292:D292 B290:D290 B288:D288 B286:D286 B284:D284 B282:D282 B280:D280 B278:D278 B276:D276 B274:D274 B272:D272 B270:D270 B268:D268 B266:D266 B264:D264 B262:D262 B260:D260 B258:D258 B256:D256 B254:D254 B252:D252 B250:D250 B248:D248 B246:D246 B244:D244 B242:D242 B240:D240 B238:D238 B236:D236 B234:D234 B232:D232 B230:D230 B228:D228 B226:D226 B224:D224 B222:D222 B220:D220 B218:D218 B216:D216 B214:D214 B212:D212 B210:D210 B208:D208 B206:D206 B204:D204 B202:D202 B200:D200 B198:D198 B196:D196 B194:D194 B192:D192 B190:D190 B188:D188 B186:D186 B184:D184 B182:D182 B180:D180 B178:D178 B176:D176 B174:D174 B172:D172 B170:D170 B168:D168 B166:D166 B164:D164 B162:D162 B160:D160 B158:D158 B156:D156 B154:D154 B152:D152 B136:D136 B140:D140 B150:D150 B146:D146 B144:D144 B142:D142 B148:D148 B100:D100 B98:D98 B96:D96 B94:D94 B92:D92 B90:D90 B88:D88 B86:D86 B84:D84 B82:D82 B80:D80 B78:D78 B76:D76 B74:D74 B72:D72 B70:D70 B68:D68 B66:D66 B64:D64 B62:D62 B48:D48 B46:D46 B44:D44 B40:D40 B482:D482 B484:D484 B500:D500 B498:D498 B496:D496 B494:D494 B480:D480 B488:D488 B486:D486 B492:D492 B490:D490 B138:D138 F138:K138">
    <cfRule type="expression" priority="2" dxfId="1" stopIfTrue="1">
      <formula>$B28&lt;&gt;""</formula>
    </cfRule>
  </conditionalFormatting>
  <conditionalFormatting sqref="B42:D42 F42:K42">
    <cfRule type="expression" priority="3" dxfId="1" stopIfTrue="1">
      <formula>$C$62&lt;&gt;""</formula>
    </cfRule>
  </conditionalFormatting>
  <conditionalFormatting sqref="B60:D60 F60:K60">
    <cfRule type="expression" priority="4" dxfId="1" stopIfTrue="1">
      <formula>$C$60&lt;&gt;""</formula>
    </cfRule>
  </conditionalFormatting>
  <conditionalFormatting sqref="B58:D58 F58:K58">
    <cfRule type="expression" priority="5" dxfId="1" stopIfTrue="1">
      <formula>$C$58&lt;&gt;""</formula>
    </cfRule>
  </conditionalFormatting>
  <conditionalFormatting sqref="B56:D56 F56:K56">
    <cfRule type="expression" priority="6" dxfId="1" stopIfTrue="1">
      <formula>$C$56&lt;&gt;""</formula>
    </cfRule>
  </conditionalFormatting>
  <conditionalFormatting sqref="B54:D54 F54:K54">
    <cfRule type="expression" priority="7" dxfId="1" stopIfTrue="1">
      <formula>$C$54&lt;&gt;""</formula>
    </cfRule>
  </conditionalFormatting>
  <conditionalFormatting sqref="B52:D52 F52:K52">
    <cfRule type="expression" priority="8" dxfId="1" stopIfTrue="1">
      <formula>$C52&lt;&gt;""</formula>
    </cfRule>
  </conditionalFormatting>
  <conditionalFormatting sqref="B50:D50 F50:K50">
    <cfRule type="expression" priority="9" dxfId="1" stopIfTrue="1">
      <formula>$C$50&lt;&gt;""</formula>
    </cfRule>
  </conditionalFormatting>
  <conditionalFormatting sqref="F104:K104 F106:K106 F108:K108 F110:K110 F112:K112 F114:K114 F116:K116 F118:K118 F120:K120 F122:K122 F124:K124 F126:K126 F128:K128 F130:K130 F132:K132 B132:D132 B130:D130 B128:D128 B126:D126 B124:D124 B122:D122 B120:D120 B118:D118 B116:D116 B114:D114 B112:D112 B110:D110 B108:D108 B106:D106 B104:D104 B102:D102 F102:K102">
    <cfRule type="expression" priority="10" dxfId="1" stopIfTrue="1">
      <formula>$B101&lt;&gt;""</formula>
    </cfRule>
  </conditionalFormatting>
  <conditionalFormatting sqref="F36:K36 F34:K34 F32:K32 F30:K30 F26:K26 F28:K28 F24:K24 F22:K22 F16:K16 F18:K18 F20:K20 B20:D20 B18:D18 B16:D16 B22:D22 B24:D24 B28:D28 B26:D26 B30:D30 B32:D32 B34:D34 B36:D36 B38:D38 F38:K38">
    <cfRule type="expression" priority="11" dxfId="1" stopIfTrue="1">
      <formula>$B16&lt;&gt;""</formula>
    </cfRule>
  </conditionalFormatting>
  <conditionalFormatting sqref="B14:K14">
    <cfRule type="expression" priority="12" dxfId="1" stopIfTrue="1">
      <formula>$B14&lt;&gt;""</formula>
    </cfRule>
  </conditionalFormatting>
  <conditionalFormatting sqref="B134:D134 F134:K134">
    <cfRule type="expression" priority="13" dxfId="1" stopIfTrue="1">
      <formula>$B134&lt;&gt;""</formula>
    </cfRule>
  </conditionalFormatting>
  <conditionalFormatting sqref="E272 E288 E274 E276 E278 E280 E282 E284 E286 E290 E292 E294 E296 E298 E300 E302 E304 E362 E306 E308 E310 E312 E314 E316 E318 E320 E322 E324 E326 E328 E330 E332 E334 E336 E338 E340 E342 E344 E348 E350 E352 E354 E356 E358 E360 E364 E366 E368 E370 E372 E374 E376 E378 E380 E382 E384 E386 E388 E428 E390 E392 E394 E396 E398 E400 E402 E404 E406 E408 E410 E412 E414 E416 E418 E420 E422 E424 E426 E430 E432 E434 E436 E438 E440 E442 E444 E446 E448 E450 E452 E454 E346 E456 E458 E460 E462 E464 E466 E468 E470 E472 E474 E476 E478 E480 E482 E484 E486 E488 E490 E248 E268 E492 E238 E240 E242 E244 E246 E250 E252 E254 E256 E258 E260 E262 E264 E266 E270">
    <cfRule type="cellIs" priority="14" dxfId="1" operator="notEqual" stopIfTrue="1">
      <formula>""""""</formula>
    </cfRule>
  </conditionalFormatting>
  <conditionalFormatting sqref="E16 E18 E20 E34 E234 E22 E24 E26 E28 E30 E32 E36 E38 E40 E42 E44 E46 E48 E50 E52 E54 E56 E74 E58 E60 E62 E64 E66 E68 E70 E72 E76 E78 E80 E82 E84 E86 E88 E90 E92 E94 E96 E98 E100 E102 E104 E106 E108 E110 E112 E114 E116 E118 E120 E122 E124 E126 E128 E130 E132 E134 E136 E138 E140 E142 E144 E146 E148 E150 E152 E154 E156 E158 E160 E162 E164 E166 E170 E172 E174 E176 E178 E180 E182 E184 E186 E188 E190 E192 E194 E196 E198 E200 E202 E204 E236 E212 E214 E216 E218 E220 E222 E224 E226 E228 E230 E232 E168 E206 E208 E210">
    <cfRule type="expression" priority="15" dxfId="1" stopIfTrue="1">
      <formula>$B16&lt;&gt;""</formula>
    </cfRule>
  </conditionalFormatting>
  <dataValidations count="11">
    <dataValidation type="whole" allowBlank="1" showInputMessage="1" showErrorMessage="1" error="Number must be a whole number between 1 and Term of loan." sqref="K5">
      <formula1>1</formula1>
      <formula2>D7</formula2>
    </dataValidation>
    <dataValidation type="date" allowBlank="1" showInputMessage="1" showErrorMessage="1" error="Not a valid date.  Please check and re-enter date." sqref="D8">
      <formula1>367</formula1>
      <formula2>402133</formula2>
    </dataValidation>
    <dataValidation type="whole" operator="greaterThan" allowBlank="1" showInputMessage="1" showErrorMessage="1" sqref="G13">
      <formula1>0</formula1>
    </dataValidation>
    <dataValidation type="decimal" operator="greaterThan" allowBlank="1" showInputMessage="1" showErrorMessage="1" error="Amount must be a positive number." sqref="D5">
      <formula1>0</formula1>
    </dataValidation>
    <dataValidation type="decimal" allowBlank="1" showInputMessage="1" showErrorMessage="1" error="Amount must be a number between 0% and 30%.&#10;&#10;or&#10;&#10;Enter percentage symbol (&quot;%&quot;) after amount if it does not appear in cell." sqref="D6">
      <formula1>0</formula1>
      <formula2>0.3</formula2>
    </dataValidation>
    <dataValidation type="whole" allowBlank="1" showInputMessage="1" showErrorMessage="1" error="Term must be a positive number between 1 and 480 months" sqref="D7">
      <formula1>1</formula1>
      <formula2>480</formula2>
    </dataValidation>
    <dataValidation type="decimal" allowBlank="1" showInputMessage="1" showErrorMessage="1" error="Amount must be a positive number" sqref="G14:G500">
      <formula1>0</formula1>
      <formula2>1000000</formula2>
    </dataValidation>
    <dataValidation type="date" allowBlank="1" showInputMessage="1" showErrorMessage="1" error="This is not a valid date.  Please check and re-enter date." sqref="J14:J500">
      <formula1>1</formula1>
      <formula2>402133</formula2>
    </dataValidation>
    <dataValidation type="whole" allowBlank="1" showInputMessage="1" showErrorMessage="1" error="Invalid number.  Please re-enter." sqref="K14:L500">
      <formula1>1</formula1>
      <formula2>1000000</formula2>
    </dataValidation>
    <dataValidation type="whole" allowBlank="1" showInputMessage="1" showErrorMessage="1" error="Number must be a whole number between 1 and Term of loan." sqref="K4">
      <formula1>1</formula1>
      <formula2>D7</formula2>
    </dataValidation>
    <dataValidation operator="greaterThan" allowBlank="1" showInputMessage="1" showErrorMessage="1" sqref="D14"/>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B2:L58"/>
  <sheetViews>
    <sheetView workbookViewId="0" topLeftCell="A26">
      <selection activeCell="B2" sqref="B2"/>
    </sheetView>
  </sheetViews>
  <sheetFormatPr defaultColWidth="9.140625" defaultRowHeight="12.75"/>
  <cols>
    <col min="1" max="1" width="3.7109375" style="0" customWidth="1"/>
  </cols>
  <sheetData>
    <row r="2" ht="18.75">
      <c r="B2" s="42" t="s">
        <v>68</v>
      </c>
    </row>
    <row r="3" ht="15.75">
      <c r="B3" s="43" t="s">
        <v>0</v>
      </c>
    </row>
    <row r="4" ht="15.75">
      <c r="B4" s="44"/>
    </row>
    <row r="5" ht="15.75">
      <c r="B5" s="43" t="s">
        <v>19</v>
      </c>
    </row>
    <row r="6" ht="15.75">
      <c r="B6" s="44" t="s">
        <v>60</v>
      </c>
    </row>
    <row r="7" ht="15.75">
      <c r="B7" s="44" t="s">
        <v>20</v>
      </c>
    </row>
    <row r="8" ht="15.75">
      <c r="B8" s="44" t="s">
        <v>56</v>
      </c>
    </row>
    <row r="9" ht="15.75">
      <c r="B9" s="44" t="s">
        <v>21</v>
      </c>
    </row>
    <row r="10" ht="15.75">
      <c r="B10" s="44" t="s">
        <v>66</v>
      </c>
    </row>
    <row r="11" ht="15.75">
      <c r="B11" s="44" t="s">
        <v>67</v>
      </c>
    </row>
    <row r="12" ht="15.75">
      <c r="B12" s="44" t="s">
        <v>65</v>
      </c>
    </row>
    <row r="13" ht="15.75">
      <c r="B13" s="44" t="s">
        <v>22</v>
      </c>
    </row>
    <row r="14" ht="15.75">
      <c r="B14" s="44" t="s">
        <v>23</v>
      </c>
    </row>
    <row r="15" ht="15.75">
      <c r="B15" s="44" t="s">
        <v>24</v>
      </c>
    </row>
    <row r="16" ht="15.75">
      <c r="B16" s="44"/>
    </row>
    <row r="17" ht="15.75">
      <c r="B17" s="44" t="s">
        <v>61</v>
      </c>
    </row>
    <row r="18" ht="15.75">
      <c r="B18" s="44" t="s">
        <v>25</v>
      </c>
    </row>
    <row r="19" ht="15.75">
      <c r="B19" s="44" t="s">
        <v>26</v>
      </c>
    </row>
    <row r="20" ht="15.75">
      <c r="B20" s="44"/>
    </row>
    <row r="21" ht="15.75">
      <c r="B21" s="43" t="s">
        <v>27</v>
      </c>
    </row>
    <row r="22" ht="15.75">
      <c r="B22" s="44" t="s">
        <v>28</v>
      </c>
    </row>
    <row r="23" ht="15.75">
      <c r="B23" s="44" t="s">
        <v>29</v>
      </c>
    </row>
    <row r="24" ht="15.75">
      <c r="B24" s="44" t="s">
        <v>62</v>
      </c>
    </row>
    <row r="25" ht="15.75">
      <c r="B25" s="44" t="s">
        <v>30</v>
      </c>
    </row>
    <row r="26" ht="15.75">
      <c r="B26" s="44" t="s">
        <v>31</v>
      </c>
    </row>
    <row r="27" ht="15.75">
      <c r="B27" s="44"/>
    </row>
    <row r="28" ht="15.75">
      <c r="B28" s="43" t="s">
        <v>32</v>
      </c>
    </row>
    <row r="29" ht="15.75">
      <c r="B29" s="44" t="s">
        <v>33</v>
      </c>
    </row>
    <row r="30" ht="15.75">
      <c r="B30" s="44" t="s">
        <v>34</v>
      </c>
    </row>
    <row r="31" ht="15.75">
      <c r="B31" s="44" t="s">
        <v>35</v>
      </c>
    </row>
    <row r="32" ht="15.75">
      <c r="B32" s="44" t="s">
        <v>36</v>
      </c>
    </row>
    <row r="33" ht="15.75">
      <c r="B33" s="44" t="s">
        <v>37</v>
      </c>
    </row>
    <row r="34" ht="15.75">
      <c r="B34" s="45" t="s">
        <v>38</v>
      </c>
    </row>
    <row r="35" ht="15.75">
      <c r="B35" s="45"/>
    </row>
    <row r="36" ht="15.75">
      <c r="B36" s="45" t="s">
        <v>39</v>
      </c>
    </row>
    <row r="37" ht="15.75">
      <c r="B37" s="45"/>
    </row>
    <row r="38" ht="15.75">
      <c r="B38" s="45" t="s">
        <v>40</v>
      </c>
    </row>
    <row r="39" ht="15.75">
      <c r="B39" s="45" t="s">
        <v>41</v>
      </c>
    </row>
    <row r="40" ht="15.75">
      <c r="B40" s="45" t="s">
        <v>46</v>
      </c>
    </row>
    <row r="41" ht="15.75">
      <c r="B41" s="45" t="s">
        <v>47</v>
      </c>
    </row>
    <row r="42" ht="15.75">
      <c r="B42" s="45" t="s">
        <v>48</v>
      </c>
    </row>
    <row r="43" ht="15.75">
      <c r="B43" s="45"/>
    </row>
    <row r="44" ht="15.75">
      <c r="B44" s="45" t="s">
        <v>42</v>
      </c>
    </row>
    <row r="45" ht="15.75">
      <c r="B45" s="45" t="s">
        <v>43</v>
      </c>
    </row>
    <row r="46" ht="15.75">
      <c r="B46" s="45"/>
    </row>
    <row r="47" ht="15.75">
      <c r="B47" s="45" t="s">
        <v>53</v>
      </c>
    </row>
    <row r="48" ht="15.75">
      <c r="B48" s="45" t="s">
        <v>54</v>
      </c>
    </row>
    <row r="49" ht="15.75">
      <c r="B49" s="44" t="s">
        <v>55</v>
      </c>
    </row>
    <row r="50" ht="15.75">
      <c r="B50" s="44"/>
    </row>
    <row r="51" spans="2:12" ht="15.75">
      <c r="B51" s="43" t="s">
        <v>63</v>
      </c>
      <c r="C51" s="58"/>
      <c r="D51" s="58"/>
      <c r="E51" s="58"/>
      <c r="F51" s="58"/>
      <c r="G51" s="58"/>
      <c r="H51" s="58"/>
      <c r="I51" s="58"/>
      <c r="J51" s="58"/>
      <c r="K51" s="58"/>
      <c r="L51" s="58"/>
    </row>
    <row r="52" spans="2:12" ht="15.75">
      <c r="B52" s="43" t="s">
        <v>57</v>
      </c>
      <c r="C52" s="58"/>
      <c r="D52" s="58"/>
      <c r="E52" s="58"/>
      <c r="F52" s="58"/>
      <c r="G52" s="58"/>
      <c r="H52" s="58"/>
      <c r="I52" s="58"/>
      <c r="J52" s="58"/>
      <c r="K52" s="58"/>
      <c r="L52" s="58"/>
    </row>
    <row r="53" ht="15.75">
      <c r="B53" s="44"/>
    </row>
    <row r="54" ht="15.75">
      <c r="B54" s="44" t="s">
        <v>64</v>
      </c>
    </row>
    <row r="55" ht="15.75">
      <c r="B55" s="44"/>
    </row>
    <row r="56" ht="15.75">
      <c r="B56" s="44" t="s">
        <v>44</v>
      </c>
    </row>
    <row r="57" ht="15.75">
      <c r="B57" s="44"/>
    </row>
    <row r="58" ht="15.75">
      <c r="B58" s="44" t="s">
        <v>45</v>
      </c>
    </row>
  </sheetData>
  <sheetProtection password="E522" sheet="1" objects="1" scenarios="1"/>
  <hyperlinks>
    <hyperlink ref="B34" r:id="rId1" display="mailto:flyingfx@hotmail.com"/>
  </hyperlinks>
  <printOptions/>
  <pageMargins left="0.75" right="0.75" top="1" bottom="1" header="0.5" footer="0.5"/>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Delbert Hall</dc:creator>
  <cp:keywords/>
  <dc:description/>
  <cp:lastModifiedBy>Delbert Hall</cp:lastModifiedBy>
  <dcterms:created xsi:type="dcterms:W3CDTF">2005-07-24T11:43:45Z</dcterms:created>
  <dcterms:modified xsi:type="dcterms:W3CDTF">2006-01-07T00:02:30Z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